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на выход" sheetId="1" state="visible" r:id="rId2"/>
    <sheet name="сводки БЖУ" sheetId="2" state="visible" r:id="rId3"/>
    <sheet name="сводки по продуктам" sheetId="3" state="visible" r:id="rId4"/>
    <sheet name="библиография" sheetId="4" state="visible" r:id="rId5"/>
    <sheet name="Лист1" sheetId="5" state="hidden" r:id="rId6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<sst xmlns="http://schemas.openxmlformats.org/spreadsheetml/2006/main" count="863" uniqueCount="310">
  <si>
    <r>
      <rPr>
        <b val="true"/>
        <sz val="12"/>
        <color rgb="FF000000"/>
        <rFont val="Times New Roman"/>
        <family val="1"/>
        <charset val="204"/>
      </rPr>
      <t xml:space="preserve">День:</t>
    </r>
    <r>
      <rPr>
        <sz val="12"/>
        <color rgb="FF000000"/>
        <rFont val="Times New Roman"/>
        <family val="1"/>
        <charset val="204"/>
      </rPr>
      <t xml:space="preserve"> первый</t>
    </r>
  </si>
  <si>
    <r>
      <rPr>
        <b val="true"/>
        <sz val="12"/>
        <color rgb="FF000000"/>
        <rFont val="Times New Roman"/>
        <family val="1"/>
        <charset val="204"/>
      </rPr>
      <t xml:space="preserve">Неделя:</t>
    </r>
    <r>
      <rPr>
        <sz val="12"/>
        <color rgb="FF000000"/>
        <rFont val="Times New Roman"/>
        <family val="1"/>
        <charset val="204"/>
      </rPr>
      <t xml:space="preserve"> первая</t>
    </r>
  </si>
  <si>
    <r>
      <rPr>
        <b val="true"/>
        <sz val="12"/>
        <color rgb="FF000000"/>
        <rFont val="Times New Roman"/>
        <family val="1"/>
        <charset val="204"/>
      </rPr>
      <t xml:space="preserve">Возрастная категория:</t>
    </r>
    <r>
      <rPr>
        <sz val="12"/>
        <color rgb="FF000000"/>
        <rFont val="Times New Roman"/>
        <family val="1"/>
        <charset val="204"/>
      </rPr>
      <t xml:space="preserve"> с 7 до 11 лет</t>
    </r>
  </si>
  <si>
    <t xml:space="preserve">№ рец.</t>
  </si>
  <si>
    <t xml:space="preserve">Наименование блюда</t>
  </si>
  <si>
    <t xml:space="preserve">Масса порции, г</t>
  </si>
  <si>
    <t xml:space="preserve">Пищевые вещества, (г)</t>
  </si>
  <si>
    <t xml:space="preserve">Энергетическая ценность, (ккал)</t>
  </si>
  <si>
    <t xml:space="preserve">Витамины, (мг)</t>
  </si>
  <si>
    <t xml:space="preserve">Минеральные вещества, (мг)</t>
  </si>
  <si>
    <t xml:space="preserve">Б</t>
  </si>
  <si>
    <t xml:space="preserve">Ж</t>
  </si>
  <si>
    <t xml:space="preserve">У</t>
  </si>
  <si>
    <r>
      <rPr>
        <b val="true"/>
        <sz val="12"/>
        <rFont val="Times New Roman"/>
        <family val="1"/>
        <charset val="204"/>
      </rPr>
      <t xml:space="preserve">В</t>
    </r>
    <r>
      <rPr>
        <b val="true"/>
        <vertAlign val="subscript"/>
        <sz val="12"/>
        <rFont val="Times New Roman"/>
        <family val="1"/>
        <charset val="204"/>
      </rPr>
      <t xml:space="preserve">1</t>
    </r>
  </si>
  <si>
    <t xml:space="preserve">С</t>
  </si>
  <si>
    <t xml:space="preserve">А</t>
  </si>
  <si>
    <t xml:space="preserve">Е</t>
  </si>
  <si>
    <t xml:space="preserve">Ca</t>
  </si>
  <si>
    <t xml:space="preserve">P</t>
  </si>
  <si>
    <t xml:space="preserve">Mg</t>
  </si>
  <si>
    <t xml:space="preserve">Fe</t>
  </si>
  <si>
    <t xml:space="preserve">Завтрак</t>
  </si>
  <si>
    <t xml:space="preserve">54-3г-2020 [2]</t>
  </si>
  <si>
    <t xml:space="preserve">Макароны отварные  с сыром</t>
  </si>
  <si>
    <t xml:space="preserve">Йогурт  </t>
  </si>
  <si>
    <t xml:space="preserve">ТТК 7.16</t>
  </si>
  <si>
    <t xml:space="preserve">Чай с сахаром</t>
  </si>
  <si>
    <t xml:space="preserve">200 /15</t>
  </si>
  <si>
    <t xml:space="preserve">Конд. изделие пром. Производства</t>
  </si>
  <si>
    <t xml:space="preserve">Фрукты (порц.)</t>
  </si>
  <si>
    <t xml:space="preserve">Итого</t>
  </si>
  <si>
    <t xml:space="preserve">Обед</t>
  </si>
  <si>
    <t xml:space="preserve">ТТК 3.6</t>
  </si>
  <si>
    <t xml:space="preserve">Огурец свежий/</t>
  </si>
  <si>
    <t xml:space="preserve">ТТК 3.7</t>
  </si>
  <si>
    <t xml:space="preserve">Огурец солёный</t>
  </si>
  <si>
    <t xml:space="preserve">Среднее значение по подгруппе:</t>
  </si>
  <si>
    <t xml:space="preserve">101 [4]</t>
  </si>
  <si>
    <t xml:space="preserve">Суп картофельный с рисовой крупой</t>
  </si>
  <si>
    <t xml:space="preserve">260 [4]</t>
  </si>
  <si>
    <t xml:space="preserve">Гуляш</t>
  </si>
  <si>
    <t xml:space="preserve">378 [1]</t>
  </si>
  <si>
    <t xml:space="preserve">Каша перловая  рассыпчатая</t>
  </si>
  <si>
    <t xml:space="preserve">ТТК 7.9</t>
  </si>
  <si>
    <t xml:space="preserve">Компот из фруктов и ягод с/м</t>
  </si>
  <si>
    <t xml:space="preserve">ТТК 2.18</t>
  </si>
  <si>
    <t xml:space="preserve">Хлеб пшеничный</t>
  </si>
  <si>
    <t xml:space="preserve">ТТК 2.19</t>
  </si>
  <si>
    <t xml:space="preserve">Хлеб ржано-пшеничный</t>
  </si>
  <si>
    <t xml:space="preserve">Полдник</t>
  </si>
  <si>
    <t xml:space="preserve">54-1о-2020 [2]</t>
  </si>
  <si>
    <t xml:space="preserve">Омлет натуральный </t>
  </si>
  <si>
    <t xml:space="preserve">349 [4]</t>
  </si>
  <si>
    <t xml:space="preserve">Компот из смеси сухофруктов</t>
  </si>
  <si>
    <t xml:space="preserve">Итого за 1 день</t>
  </si>
  <si>
    <r>
      <rPr>
        <b val="true"/>
        <sz val="12"/>
        <color rgb="FF000000"/>
        <rFont val="Times New Roman"/>
        <family val="1"/>
        <charset val="204"/>
      </rPr>
      <t xml:space="preserve">День: </t>
    </r>
    <r>
      <rPr>
        <sz val="12"/>
        <color rgb="FF000000"/>
        <rFont val="Times New Roman"/>
        <family val="1"/>
        <charset val="204"/>
      </rPr>
      <t xml:space="preserve">второй</t>
    </r>
  </si>
  <si>
    <t xml:space="preserve">182[4]</t>
  </si>
  <si>
    <t xml:space="preserve">Каша жидкая молочная рисовая с маслом сливочным</t>
  </si>
  <si>
    <t xml:space="preserve">150 /5</t>
  </si>
  <si>
    <t xml:space="preserve">ТТК 2.3</t>
  </si>
  <si>
    <t xml:space="preserve">Блинчики с начинкой из п/ф/</t>
  </si>
  <si>
    <t xml:space="preserve">ТТК 2.20</t>
  </si>
  <si>
    <t xml:space="preserve">Оладьи п/ф со сгущенным молоком</t>
  </si>
  <si>
    <t xml:space="preserve">100/ 10</t>
  </si>
  <si>
    <t xml:space="preserve">Среднее значение по группе:</t>
  </si>
  <si>
    <t xml:space="preserve">Масло шоколадное (порциями)</t>
  </si>
  <si>
    <t xml:space="preserve">Батон пектиновый</t>
  </si>
  <si>
    <t xml:space="preserve">200/ 15</t>
  </si>
  <si>
    <t xml:space="preserve">24[5]</t>
  </si>
  <si>
    <t xml:space="preserve">Салат из свежих помидоров и огурцов/</t>
  </si>
  <si>
    <t xml:space="preserve">ТТК 3.10</t>
  </si>
  <si>
    <t xml:space="preserve">Помидор соленый</t>
  </si>
  <si>
    <t xml:space="preserve">82[4]</t>
  </si>
  <si>
    <t xml:space="preserve">Борщ с капустой и картофелем со сметаной</t>
  </si>
  <si>
    <t xml:space="preserve">200 /10</t>
  </si>
  <si>
    <t xml:space="preserve">борщ</t>
  </si>
  <si>
    <t xml:space="preserve">сметана</t>
  </si>
  <si>
    <t xml:space="preserve">ТТК 5.15</t>
  </si>
  <si>
    <t xml:space="preserve">Котлеты Куриные</t>
  </si>
  <si>
    <t xml:space="preserve">378 [5]</t>
  </si>
  <si>
    <t xml:space="preserve">Каша  гречневая рассыпчатая</t>
  </si>
  <si>
    <t xml:space="preserve">ТТК 7.7</t>
  </si>
  <si>
    <t xml:space="preserve">Компот из свежих плодов (яблок)</t>
  </si>
  <si>
    <t xml:space="preserve">159[4]</t>
  </si>
  <si>
    <t xml:space="preserve">Драники картофельные со сметаной</t>
  </si>
  <si>
    <t xml:space="preserve">150/ 10</t>
  </si>
  <si>
    <t xml:space="preserve">Чай с сахаром и лимоном</t>
  </si>
  <si>
    <t xml:space="preserve">Итого за 2 день</t>
  </si>
  <si>
    <r>
      <rPr>
        <b val="true"/>
        <sz val="12"/>
        <color rgb="FF000000"/>
        <rFont val="Times New Roman"/>
        <family val="1"/>
        <charset val="204"/>
      </rPr>
      <t xml:space="preserve">День:</t>
    </r>
    <r>
      <rPr>
        <sz val="12"/>
        <color rgb="FF000000"/>
        <rFont val="Times New Roman"/>
        <family val="1"/>
        <charset val="204"/>
      </rPr>
      <t xml:space="preserve"> третий</t>
    </r>
  </si>
  <si>
    <t xml:space="preserve">ТТК 5.37</t>
  </si>
  <si>
    <t xml:space="preserve">Суфле куриное, запеченое со сметаной</t>
  </si>
  <si>
    <t xml:space="preserve">Икра овощная (кабачковая)</t>
  </si>
  <si>
    <t xml:space="preserve">Сдобное булочное изделие пром. производства </t>
  </si>
  <si>
    <t xml:space="preserve">ТТК 7.14</t>
  </si>
  <si>
    <t xml:space="preserve">200 /15/7</t>
  </si>
  <si>
    <t xml:space="preserve">32[5]</t>
  </si>
  <si>
    <t xml:space="preserve">Салат из свеклы с сыром</t>
  </si>
  <si>
    <t xml:space="preserve">102[4]</t>
  </si>
  <si>
    <t xml:space="preserve">Суп картофельный с горохом и сухариками</t>
  </si>
  <si>
    <t xml:space="preserve">ТТК 5.35</t>
  </si>
  <si>
    <t xml:space="preserve">Рыба, тушеная с овощами (минтай)</t>
  </si>
  <si>
    <t xml:space="preserve">90 /30</t>
  </si>
  <si>
    <t xml:space="preserve">339[5]</t>
  </si>
  <si>
    <t xml:space="preserve">Пюре картофельное/</t>
  </si>
  <si>
    <t xml:space="preserve">ТТК 6.4</t>
  </si>
  <si>
    <t xml:space="preserve">Картофель по-деревенски</t>
  </si>
  <si>
    <t xml:space="preserve">ТТК 7.8</t>
  </si>
  <si>
    <t xml:space="preserve">ТТК 3.32</t>
  </si>
  <si>
    <t xml:space="preserve">Сэндвич Школьный (с соленым огурцом)</t>
  </si>
  <si>
    <t xml:space="preserve">ТТК 7.3</t>
  </si>
  <si>
    <t xml:space="preserve">Кисель ягодный</t>
  </si>
  <si>
    <t xml:space="preserve">Итого за 3 день</t>
  </si>
  <si>
    <r>
      <rPr>
        <b val="true"/>
        <sz val="12"/>
        <color rgb="FF000000"/>
        <rFont val="Times New Roman"/>
        <family val="1"/>
        <charset val="204"/>
      </rPr>
      <t xml:space="preserve">День:</t>
    </r>
    <r>
      <rPr>
        <sz val="12"/>
        <color rgb="FF000000"/>
        <rFont val="Times New Roman"/>
        <family val="1"/>
        <charset val="204"/>
      </rPr>
      <t xml:space="preserve"> четвертый</t>
    </r>
  </si>
  <si>
    <t xml:space="preserve">173[4]</t>
  </si>
  <si>
    <t xml:space="preserve">Каша вязкая молочная из овсяных хлопьев "Геркулес" с маслом сливочным</t>
  </si>
  <si>
    <t xml:space="preserve">ТТК 2.1</t>
  </si>
  <si>
    <t xml:space="preserve">7[4]</t>
  </si>
  <si>
    <t xml:space="preserve">Сыр (порциями)</t>
  </si>
  <si>
    <t xml:space="preserve">416[5]</t>
  </si>
  <si>
    <t xml:space="preserve">Какао с молоком</t>
  </si>
  <si>
    <t xml:space="preserve">ТТК 3.5</t>
  </si>
  <si>
    <t xml:space="preserve">Кукуруза консервированная</t>
  </si>
  <si>
    <t xml:space="preserve">88[5]</t>
  </si>
  <si>
    <t xml:space="preserve">Щи из свежей капусты и картофелем со сметаной</t>
  </si>
  <si>
    <t xml:space="preserve">200/ 10</t>
  </si>
  <si>
    <t xml:space="preserve">Щи </t>
  </si>
  <si>
    <t xml:space="preserve">ТТК 5.51</t>
  </si>
  <si>
    <t xml:space="preserve">Спагетти  с мясным соусом</t>
  </si>
  <si>
    <t xml:space="preserve">90/ 150</t>
  </si>
  <si>
    <t xml:space="preserve">Мясной соус</t>
  </si>
  <si>
    <t xml:space="preserve">Спагети отварные</t>
  </si>
  <si>
    <t xml:space="preserve">432[5]</t>
  </si>
  <si>
    <t xml:space="preserve">Оладьи с повидлом</t>
  </si>
  <si>
    <t xml:space="preserve">150 /10</t>
  </si>
  <si>
    <t xml:space="preserve">Итого за 4 день</t>
  </si>
  <si>
    <r>
      <rPr>
        <b val="true"/>
        <sz val="12"/>
        <color rgb="FF000000"/>
        <rFont val="Times New Roman"/>
        <family val="1"/>
        <charset val="204"/>
      </rPr>
      <t xml:space="preserve">День:</t>
    </r>
    <r>
      <rPr>
        <sz val="12"/>
        <color rgb="FF000000"/>
        <rFont val="Times New Roman"/>
        <family val="1"/>
        <charset val="204"/>
      </rPr>
      <t xml:space="preserve"> пятый</t>
    </r>
  </si>
  <si>
    <t xml:space="preserve">223[4]</t>
  </si>
  <si>
    <t xml:space="preserve">Запеканка из творога со сгущенным молоком</t>
  </si>
  <si>
    <t xml:space="preserve">14[4]</t>
  </si>
  <si>
    <t xml:space="preserve">Масло сливочное (порциями)</t>
  </si>
  <si>
    <t xml:space="preserve">Молоко</t>
  </si>
  <si>
    <t xml:space="preserve">21 [4]</t>
  </si>
  <si>
    <t xml:space="preserve">Салат из капусты белокочанной</t>
  </si>
  <si>
    <t xml:space="preserve">ТТК 4.4</t>
  </si>
  <si>
    <t xml:space="preserve">Солянка "Школьная"</t>
  </si>
  <si>
    <t xml:space="preserve">ТТК 5.47</t>
  </si>
  <si>
    <t xml:space="preserve">Шницель куриный</t>
  </si>
  <si>
    <t xml:space="preserve">Каша рисовая рассыпчатая/</t>
  </si>
  <si>
    <t xml:space="preserve">ТТК 5.27</t>
  </si>
  <si>
    <t xml:space="preserve">Пельмени отварные с маслом сливочным</t>
  </si>
  <si>
    <t xml:space="preserve">240 /5</t>
  </si>
  <si>
    <t xml:space="preserve">ТТК 2.4</t>
  </si>
  <si>
    <t xml:space="preserve">Вареники отварные с картофелем из п/ф со сметаной</t>
  </si>
  <si>
    <t xml:space="preserve">Итого за 5 день</t>
  </si>
  <si>
    <r>
      <rPr>
        <b val="true"/>
        <sz val="12"/>
        <color rgb="FF000000"/>
        <rFont val="Times New Roman"/>
        <family val="1"/>
        <charset val="204"/>
      </rPr>
      <t xml:space="preserve">День:</t>
    </r>
    <r>
      <rPr>
        <sz val="12"/>
        <color rgb="FF000000"/>
        <rFont val="Times New Roman"/>
        <family val="1"/>
        <charset val="204"/>
      </rPr>
      <t xml:space="preserve"> шестой</t>
    </r>
  </si>
  <si>
    <r>
      <rPr>
        <b val="true"/>
        <sz val="12"/>
        <color rgb="FF000000"/>
        <rFont val="Times New Roman"/>
        <family val="1"/>
        <charset val="204"/>
      </rPr>
      <t xml:space="preserve">Неделя:</t>
    </r>
    <r>
      <rPr>
        <sz val="12"/>
        <color rgb="FF000000"/>
        <rFont val="Times New Roman"/>
        <family val="1"/>
        <charset val="204"/>
      </rPr>
      <t xml:space="preserve"> вторая</t>
    </r>
  </si>
  <si>
    <t xml:space="preserve">181[4]</t>
  </si>
  <si>
    <t xml:space="preserve">Каша жидкая молочная из манной крупы с маслом сливочным</t>
  </si>
  <si>
    <t xml:space="preserve">Конд. изделие пром. производства</t>
  </si>
  <si>
    <t xml:space="preserve">Пудинг молочный</t>
  </si>
  <si>
    <t xml:space="preserve">102 [4]</t>
  </si>
  <si>
    <t xml:space="preserve">265[4]</t>
  </si>
  <si>
    <t xml:space="preserve">Плов из свинины</t>
  </si>
  <si>
    <t xml:space="preserve">Итого за 6 день</t>
  </si>
  <si>
    <r>
      <rPr>
        <b val="true"/>
        <sz val="12"/>
        <color rgb="FF000000"/>
        <rFont val="Times New Roman"/>
        <family val="1"/>
        <charset val="204"/>
      </rPr>
      <t xml:space="preserve">День:</t>
    </r>
    <r>
      <rPr>
        <sz val="12"/>
        <color rgb="FF000000"/>
        <rFont val="Times New Roman"/>
        <family val="1"/>
        <charset val="204"/>
      </rPr>
      <t xml:space="preserve"> седьмой</t>
    </r>
  </si>
  <si>
    <t xml:space="preserve">Запеканка из творога с повидлом</t>
  </si>
  <si>
    <t xml:space="preserve">150 / 10</t>
  </si>
  <si>
    <t xml:space="preserve">416 [5]</t>
  </si>
  <si>
    <t xml:space="preserve">ТТК 3.15</t>
  </si>
  <si>
    <t xml:space="preserve">Салат  из капусты белокочанной с огурцом/</t>
  </si>
  <si>
    <t xml:space="preserve">Среднее значение погруппе:</t>
  </si>
  <si>
    <t xml:space="preserve">ТТК 4.3</t>
  </si>
  <si>
    <t xml:space="preserve">Свекольник</t>
  </si>
  <si>
    <t xml:space="preserve">ТТК  5.18</t>
  </si>
  <si>
    <t xml:space="preserve">Котлеты особые</t>
  </si>
  <si>
    <t xml:space="preserve">Каша гречневая рассыпчатая</t>
  </si>
  <si>
    <t xml:space="preserve">Итого за 7 день</t>
  </si>
  <si>
    <r>
      <rPr>
        <b val="true"/>
        <sz val="12"/>
        <color rgb="FF000000"/>
        <rFont val="Times New Roman"/>
        <family val="1"/>
        <charset val="204"/>
      </rPr>
      <t xml:space="preserve">День:</t>
    </r>
    <r>
      <rPr>
        <sz val="12"/>
        <color rgb="FF000000"/>
        <rFont val="Times New Roman"/>
        <family val="1"/>
        <charset val="204"/>
      </rPr>
      <t xml:space="preserve"> восьмой</t>
    </r>
  </si>
  <si>
    <t xml:space="preserve">ТТК 1.1</t>
  </si>
  <si>
    <t xml:space="preserve">Каша «Дружба» с маслом и с сахаром</t>
  </si>
  <si>
    <t xml:space="preserve">150 /5/5</t>
  </si>
  <si>
    <t xml:space="preserve">Каша «Дружба»</t>
  </si>
  <si>
    <t xml:space="preserve">Сахар</t>
  </si>
  <si>
    <t xml:space="preserve">ТТК 3.34</t>
  </si>
  <si>
    <t xml:space="preserve">Буженина из свинины(порциями)/</t>
  </si>
  <si>
    <t xml:space="preserve">ТТК 3.25</t>
  </si>
  <si>
    <t xml:space="preserve">Салат из помидоров с сыром/</t>
  </si>
  <si>
    <t xml:space="preserve">20 [5]</t>
  </si>
  <si>
    <t xml:space="preserve">Салат из соленых огурцов с луком</t>
  </si>
  <si>
    <t xml:space="preserve">ТТК 4.11</t>
  </si>
  <si>
    <t xml:space="preserve">Суп лапша по-домашнему</t>
  </si>
  <si>
    <t xml:space="preserve">ТТК 5.23</t>
  </si>
  <si>
    <t xml:space="preserve">Наггетсы куриные</t>
  </si>
  <si>
    <t xml:space="preserve">310 [1]</t>
  </si>
  <si>
    <t xml:space="preserve">Картофель отварной с маслом сливочным</t>
  </si>
  <si>
    <t xml:space="preserve">150/ 5</t>
  </si>
  <si>
    <t xml:space="preserve">Картофель отварной</t>
  </si>
  <si>
    <t xml:space="preserve">ТТК 6.6</t>
  </si>
  <si>
    <t xml:space="preserve">Картофель, тушеный с овощами</t>
  </si>
  <si>
    <t xml:space="preserve">Итого за 8 день</t>
  </si>
  <si>
    <r>
      <rPr>
        <b val="true"/>
        <sz val="12"/>
        <color rgb="FF000000"/>
        <rFont val="Times New Roman"/>
        <family val="1"/>
        <charset val="204"/>
      </rPr>
      <t xml:space="preserve">День:</t>
    </r>
    <r>
      <rPr>
        <sz val="12"/>
        <color rgb="FF000000"/>
        <rFont val="Times New Roman"/>
        <family val="1"/>
        <charset val="204"/>
      </rPr>
      <t xml:space="preserve"> девятый</t>
    </r>
  </si>
  <si>
    <t xml:space="preserve">ТТК 5.24</t>
  </si>
  <si>
    <t xml:space="preserve">Омлет паровой с мясом</t>
  </si>
  <si>
    <t xml:space="preserve">ТТК 3.3</t>
  </si>
  <si>
    <t xml:space="preserve">Икра овощная (кабачковая)/</t>
  </si>
  <si>
    <t xml:space="preserve">Вареники с картофелем п/ф со сливочным маслом</t>
  </si>
  <si>
    <t xml:space="preserve">Блинчики с начинкой из п/ф</t>
  </si>
  <si>
    <t xml:space="preserve">200/ 15/7</t>
  </si>
  <si>
    <t xml:space="preserve">ТТК 3.12</t>
  </si>
  <si>
    <t xml:space="preserve">Салат из запеченой свеклы</t>
  </si>
  <si>
    <t xml:space="preserve">ТТК 4.9</t>
  </si>
  <si>
    <t xml:space="preserve">Суп картофельный с мясными фрикадельками</t>
  </si>
  <si>
    <t xml:space="preserve">200/ 20</t>
  </si>
  <si>
    <t xml:space="preserve">ТТК  5.17</t>
  </si>
  <si>
    <t xml:space="preserve">Котлеты «Нежные» </t>
  </si>
  <si>
    <t xml:space="preserve">ТТК 6.7</t>
  </si>
  <si>
    <t xml:space="preserve">Макаронные изделия отварные</t>
  </si>
  <si>
    <t xml:space="preserve">Оладьи со сметаным соусом</t>
  </si>
  <si>
    <t xml:space="preserve">Оладьи</t>
  </si>
  <si>
    <t xml:space="preserve">ТТК 8.1</t>
  </si>
  <si>
    <t xml:space="preserve">Полуфабрикат "Соус сметанный"</t>
  </si>
  <si>
    <t xml:space="preserve">Итого за 9 день</t>
  </si>
  <si>
    <r>
      <rPr>
        <b val="true"/>
        <sz val="12"/>
        <color rgb="FF000000"/>
        <rFont val="Times New Roman"/>
        <family val="1"/>
        <charset val="204"/>
      </rPr>
      <t xml:space="preserve">День:</t>
    </r>
    <r>
      <rPr>
        <sz val="12"/>
        <color rgb="FF000000"/>
        <rFont val="Times New Roman"/>
        <family val="1"/>
        <charset val="204"/>
      </rPr>
      <t xml:space="preserve"> десятый</t>
    </r>
  </si>
  <si>
    <t xml:space="preserve">ТТК 3.20</t>
  </si>
  <si>
    <t xml:space="preserve">Салат из красной консервированной фасоли</t>
  </si>
  <si>
    <t xml:space="preserve">ТТК 5.41</t>
  </si>
  <si>
    <t xml:space="preserve">Фиш -кейк(минтай)</t>
  </si>
  <si>
    <t xml:space="preserve">339 [5]</t>
  </si>
  <si>
    <t xml:space="preserve">Пюре картофельное</t>
  </si>
  <si>
    <t xml:space="preserve">Итого за 10 день</t>
  </si>
  <si>
    <t xml:space="preserve">Сводная таблица о потреблении  пищевых веществ и энергии обучающихся образовательных учреждений за 10 дней</t>
  </si>
  <si>
    <t xml:space="preserve">День недели</t>
  </si>
  <si>
    <t xml:space="preserve">Энергетическая ценность на 10 дней, (ккал)</t>
  </si>
  <si>
    <t xml:space="preserve">Нормы физиологических потребностей в энергии и пищевых веществах для детей 7-11 лет, (СанПиН 2.4.5.2409-08)</t>
  </si>
  <si>
    <t xml:space="preserve">Энергетическая ценность </t>
  </si>
  <si>
    <r>
      <rPr>
        <sz val="12"/>
        <color rgb="FF000000"/>
        <rFont val="Times New Roman"/>
        <family val="1"/>
        <charset val="204"/>
      </rPr>
      <t xml:space="preserve">В</t>
    </r>
    <r>
      <rPr>
        <vertAlign val="subscript"/>
        <sz val="12"/>
        <color rgb="FF000000"/>
        <rFont val="Times New Roman"/>
        <family val="1"/>
        <charset val="204"/>
      </rPr>
      <t xml:space="preserve">1</t>
    </r>
  </si>
  <si>
    <t xml:space="preserve"> Ккал</t>
  </si>
  <si>
    <t xml:space="preserve">46-54,5</t>
  </si>
  <si>
    <t xml:space="preserve">47-55</t>
  </si>
  <si>
    <t xml:space="preserve">201-235</t>
  </si>
  <si>
    <t xml:space="preserve">1410-1645</t>
  </si>
  <si>
    <t xml:space="preserve">Итого за весь период</t>
  </si>
  <si>
    <t xml:space="preserve">Среднее значение за период</t>
  </si>
  <si>
    <t xml:space="preserve">Всего за 10 дней</t>
  </si>
  <si>
    <t xml:space="preserve">Среднесуточный набор пищевых продуктов за 10 дней</t>
  </si>
  <si>
    <t xml:space="preserve">к СанПиН2.3/2.4.3590-20</t>
  </si>
  <si>
    <t xml:space="preserve">№п/п</t>
  </si>
  <si>
    <t xml:space="preserve">Наименование продуктов</t>
  </si>
  <si>
    <t xml:space="preserve">Среднесуточные нормы</t>
  </si>
  <si>
    <t xml:space="preserve">Среднесуточная норма 60% (завтрак, обед, полдник)</t>
  </si>
  <si>
    <t xml:space="preserve">Норма за 10 дней</t>
  </si>
  <si>
    <t xml:space="preserve">Получено фактически</t>
  </si>
  <si>
    <t xml:space="preserve">%</t>
  </si>
  <si>
    <t xml:space="preserve">Недостаток, г</t>
  </si>
  <si>
    <t xml:space="preserve">Избыток, г</t>
  </si>
  <si>
    <t xml:space="preserve">Хлеб </t>
  </si>
  <si>
    <t xml:space="preserve">-</t>
  </si>
  <si>
    <t xml:space="preserve">Мука пшеничная</t>
  </si>
  <si>
    <t xml:space="preserve">Крупы, бобовые</t>
  </si>
  <si>
    <t xml:space="preserve">Макаронные изделия</t>
  </si>
  <si>
    <t xml:space="preserve">Картофель</t>
  </si>
  <si>
    <t xml:space="preserve">Овощи свежие, зелень</t>
  </si>
  <si>
    <t xml:space="preserve">Фрукты (плоды) свежие</t>
  </si>
  <si>
    <t xml:space="preserve">Фрукты (плоды) сухие, шиповник, кисель</t>
  </si>
  <si>
    <t xml:space="preserve">Соки плодоовощные, напитки витаминизированные </t>
  </si>
  <si>
    <t xml:space="preserve">Мясо жилованное 1 кат. (нетто)</t>
  </si>
  <si>
    <t xml:space="preserve">Цыплята 1 кат. (нетто)</t>
  </si>
  <si>
    <t xml:space="preserve">Рыба-филе (нетто)</t>
  </si>
  <si>
    <t xml:space="preserve">Молоко </t>
  </si>
  <si>
    <t xml:space="preserve">Творог 9%</t>
  </si>
  <si>
    <t xml:space="preserve">Сыр</t>
  </si>
  <si>
    <t xml:space="preserve">Сметана 15%</t>
  </si>
  <si>
    <t xml:space="preserve">Масло сливочное</t>
  </si>
  <si>
    <t xml:space="preserve">Масло растительное</t>
  </si>
  <si>
    <t xml:space="preserve">Яйцо</t>
  </si>
  <si>
    <t xml:space="preserve">1шт. (40)</t>
  </si>
  <si>
    <t xml:space="preserve">Кондитерские изделия</t>
  </si>
  <si>
    <t xml:space="preserve">Чай</t>
  </si>
  <si>
    <t xml:space="preserve">Дрожжи хлебопекарные</t>
  </si>
  <si>
    <t xml:space="preserve">Соль</t>
  </si>
  <si>
    <t xml:space="preserve">Библиография</t>
  </si>
  <si>
    <t xml:space="preserve">1.Сборник рецептур блюд и кулинарных изделий: Для предприятий общественного питания /  Авт.-сост.: А. И. Здобнов, В. А. Цыганенко, М. И. Пересичный. – К. : Арий, М.: Лада, 2008. – 688 с.</t>
  </si>
  <si>
    <t xml:space="preserve">2. Сборник рецептур блюд и типовых меню для организации питания детей школьного возраста / ред. совет: ФБУН «Новосибирский НИИ гигиены» Роспотребнадзора (И.И. Новикова и др.) и др., 2021. – 289 с.</t>
  </si>
  <si>
    <t xml:space="preserve">3. Сборник рецептур блюд и типовых меню для организации питания обучающихся 1-4 классов общеобразовательных организаций / ред. совет: ФБУН «Новосибирский НИИ гигиены» Роспотребнадзора (И.И. Новикова и др.) и др., 2021. – 192 с.</t>
  </si>
  <si>
    <t xml:space="preserve">4.Сборник технических нормативов – Сборник рецептур на продукцию для обучающихся во всех образовательных учреждениях / Под ред. М.П. Могильного и В.А. Тутельяна. – М.: ДеЛи плюс, 2017. – 544 с.</t>
  </si>
  <si>
    <t xml:space="preserve">5.Сборник технических нормативов – Сборник рецептур на продукцию для питания детей в дошкольных образовательных организациях / Под ред. М.П. Могильного и  В.А.Тутельяна.- М.: ДеЛи  плюс , 2015 .-640 с.</t>
  </si>
  <si>
    <t xml:space="preserve">6. Справочник «Химический состав российских пищевых продуктов»/ Под ред. И. М. Скурихина, В. А. Тутельяна. – М. : ДеЛи принт, 2002. – 236 с.</t>
  </si>
  <si>
    <t xml:space="preserve">__________________________________________________________________________________________________</t>
  </si>
  <si>
    <t xml:space="preserve">Пояснение</t>
  </si>
  <si>
    <t xml:space="preserve">* При приготовлении блюд используются овощи и фрукты урожая 2023-2024гг. После 1  марта допускается использовать только после термической обработки.</t>
  </si>
  <si>
    <t xml:space="preserve">7-11 лет</t>
  </si>
  <si>
    <t xml:space="preserve">белки </t>
  </si>
  <si>
    <t xml:space="preserve">жиры </t>
  </si>
  <si>
    <t xml:space="preserve">углеводы</t>
  </si>
  <si>
    <t xml:space="preserve">калорийность</t>
  </si>
  <si>
    <t xml:space="preserve">мин</t>
  </si>
  <si>
    <t xml:space="preserve">макс</t>
  </si>
  <si>
    <t xml:space="preserve">завтрак</t>
  </si>
  <si>
    <t xml:space="preserve">20-25%</t>
  </si>
  <si>
    <t xml:space="preserve">обед</t>
  </si>
  <si>
    <t xml:space="preserve">30-35 %</t>
  </si>
  <si>
    <t xml:space="preserve">полдник</t>
  </si>
  <si>
    <t xml:space="preserve">10-15 %</t>
  </si>
  <si>
    <t xml:space="preserve">Итого за день</t>
  </si>
  <si>
    <t xml:space="preserve">60-75%</t>
  </si>
  <si>
    <t xml:space="preserve">с 12 лет</t>
  </si>
  <si>
    <t xml:space="preserve">В примерном десятидневном меню для муниципальных общеобразовательных учреждений Шебекинского городского округа для возраста обучающихся 7-11 лет приведена сводная таблица о потреблении пищевых веществ и энергии за 10 дней. При сравнении норм потребности в пищевых веществах, энергии, указанных в приложении 10 (таблица 3) к СанПиН 2.3/2.4.3590-20, можно увидеть, что при осуществлении двух или трех разового питания (60-75% от суточной потребности) данные требования выполняются.</t>
  </si>
  <si>
    <t xml:space="preserve">Потребности в пищевых веществахи и энергии согласно СанПиН 2.3/2.4.3590-20 для возраста 7-11 лет</t>
  </si>
  <si>
    <t xml:space="preserve">Потребности в пищевых веществахи и энергии согласно СанПиН  2.3/2.4.3590-20 для возраста с 12 лет</t>
  </si>
  <si>
    <t xml:space="preserve">Потребности в пищевых веществахи и энергии согласно сводной таблице к примерному меню  для возраста 7-11 лет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</si>
</sst>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0.00"/>
    <numFmt numFmtId="166" formatCode="0"/>
    <numFmt numFmtId="167" formatCode="dd/mmm"/>
    <numFmt numFmtId="168" formatCode="0.00%"/>
  </numFmts>
  <fonts count="15">
    <font>
      <sz val="11"/>
      <color rgb="FF000000"/>
      <name val="Calibri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2"/>
      <name val="Times New Roman"/>
      <family val="1"/>
      <charset val="204"/>
    </font>
    <font>
      <b val="true"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 val="true"/>
      <sz val="12"/>
      <name val="Times New Roman"/>
      <family val="1"/>
      <charset val="204"/>
    </font>
    <font>
      <b val="true"/>
      <vertAlign val="subscript"/>
      <sz val="12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 val="true"/>
      <sz val="14"/>
      <color rgb="FF000000"/>
      <name val="Times New Roman"/>
      <family val="1"/>
      <charset val="204"/>
    </font>
    <font>
      <vertAlign val="subscript"/>
      <sz val="12"/>
      <color rgb="FF000000"/>
      <name val="Times New Roman"/>
      <family val="1"/>
      <charset val="204"/>
    </font>
    <font>
      <sz val="12"/>
      <color rgb="FF000000"/>
      <name val="Calibri"/>
      <family val="2"/>
      <charset val="204"/>
    </font>
    <font>
      <sz val="14"/>
      <color rgb="FF000000"/>
      <name val="Times New Roman"/>
      <family val="1"/>
      <charset val="204"/>
    </font>
    <font>
      <sz val="13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dotted"/>
      <right style="dotted"/>
      <top style="dotted"/>
      <bottom style="dotted"/>
      <diagonal/>
    </border>
    <border diagonalUp="false" diagonalDown="false">
      <left/>
      <right style="dotted"/>
      <top style="dotted"/>
      <bottom/>
      <diagonal/>
    </border>
    <border diagonalUp="false" diagonalDown="false">
      <left style="dotted"/>
      <right/>
      <top style="dotted"/>
      <bottom style="dotted"/>
      <diagonal/>
    </border>
    <border diagonalUp="false" diagonalDown="false">
      <left style="dashed"/>
      <right style="dotted"/>
      <top style="dotted"/>
      <bottom style="dotted"/>
      <diagonal/>
    </border>
    <border diagonalUp="false" diagonalDown="false">
      <left style="dotted"/>
      <right style="dashed"/>
      <top style="dotted"/>
      <bottom style="dotted"/>
      <diagonal/>
    </border>
    <border diagonalUp="false" diagonalDown="false">
      <left style="dotted"/>
      <right style="dotted"/>
      <top/>
      <bottom style="dotted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6" fontId="4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7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7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7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6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7" fillId="2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6" fontId="7" fillId="2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5" fontId="7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7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7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6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7" fillId="2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7" fillId="2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7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6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5" fillId="2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6" fillId="2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5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7" fillId="2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7" fillId="2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7" fillId="2" borderId="5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7" fillId="2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7" fillId="2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7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6" fontId="4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7" fillId="2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6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6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6" fillId="0" borderId="8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5" fontId="5" fillId="0" borderId="8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5" fontId="6" fillId="0" borderId="7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5" fontId="5" fillId="0" borderId="9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5" fontId="5" fillId="0" borderId="1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6" fontId="6" fillId="0" borderId="7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5" fontId="5" fillId="0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1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6" fillId="0" borderId="9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5" fontId="9" fillId="0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5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7" xfId="0" applyFont="true" applyBorder="true" applyAlignment="true" applyProtection="false">
      <alignment horizontal="justify" vertical="center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justify" vertical="center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7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9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E318"/>
  <sheetViews>
    <sheetView showFormulas="false" showGridLines="true" showRowColHeaders="true" showZeros="true" rightToLeft="false" tabSelected="true" showOutlineSymbols="true" defaultGridColor="true" view="normal" topLeftCell="B1" colorId="64" zoomScale="100" zoomScaleNormal="100" zoomScalePageLayoutView="100" workbookViewId="0">
      <selection pane="topLeft" activeCell="H3" activeCellId="0" sqref="H3"/>
    </sheetView>
  </sheetViews>
  <sheetFormatPr defaultColWidth="9.1484375" defaultRowHeight="15.75" zeroHeight="false" outlineLevelRow="0" outlineLevelCol="0"/>
  <cols>
    <col collapsed="false" customWidth="true" hidden="true" outlineLevel="0" max="1" min="1" style="1" width="11.52"/>
    <col collapsed="false" customWidth="true" hidden="false" outlineLevel="0" max="2" min="2" style="1" width="14.69"/>
    <col collapsed="false" customWidth="true" hidden="false" outlineLevel="0" max="3" min="3" style="1" width="51"/>
    <col collapsed="false" customWidth="true" hidden="false" outlineLevel="0" max="4" min="4" style="2" width="12.42"/>
    <col collapsed="false" customWidth="true" hidden="false" outlineLevel="0" max="5" min="5" style="1" width="11.3"/>
    <col collapsed="false" customWidth="true" hidden="false" outlineLevel="0" max="6" min="6" style="1" width="8.86"/>
    <col collapsed="false" customWidth="true" hidden="false" outlineLevel="0" max="7" min="7" style="1" width="13.02"/>
    <col collapsed="false" customWidth="true" hidden="false" outlineLevel="0" max="8" min="8" style="1" width="14.28"/>
    <col collapsed="false" customWidth="true" hidden="false" outlineLevel="0" max="9" min="9" style="1" width="10.58"/>
    <col collapsed="false" customWidth="true" hidden="false" outlineLevel="0" max="10" min="10" style="1" width="8.86"/>
    <col collapsed="false" customWidth="true" hidden="false" outlineLevel="0" max="11" min="11" style="1" width="9.85"/>
    <col collapsed="false" customWidth="true" hidden="false" outlineLevel="0" max="12" min="12" style="1" width="7.87"/>
    <col collapsed="false" customWidth="true" hidden="false" outlineLevel="0" max="13" min="13" style="1" width="10.29"/>
    <col collapsed="false" customWidth="true" hidden="false" outlineLevel="0" max="14" min="14" style="1" width="11.3"/>
    <col collapsed="false" customWidth="true" hidden="false" outlineLevel="0" max="15" min="15" style="1" width="10.71"/>
    <col collapsed="false" customWidth="true" hidden="false" outlineLevel="0" max="16" min="16" style="1" width="7.87"/>
    <col collapsed="false" customWidth="true" hidden="false" outlineLevel="0" max="17" min="17" style="1" width="9"/>
    <col collapsed="false" customWidth="false" hidden="false" outlineLevel="0" max="1024" min="18" style="1" width="9.13"/>
  </cols>
  <sheetData>
    <row r="1" s="3" customFormat="true" ht="15.75" hidden="false" customHeight="false" outlineLevel="0" collapsed="false">
      <c r="B1" s="4" t="s">
        <v>0</v>
      </c>
      <c r="C1" s="5"/>
      <c r="D1" s="6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</row>
    <row r="2" s="3" customFormat="true" ht="15.75" hidden="false" customHeight="false" outlineLevel="0" collapsed="false">
      <c r="B2" s="4" t="s">
        <v>1</v>
      </c>
      <c r="C2" s="5"/>
      <c r="D2" s="6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</row>
    <row r="3" s="3" customFormat="true" ht="15" hidden="false" customHeight="false" outlineLevel="0" collapsed="false">
      <c r="B3" s="4" t="s">
        <v>2</v>
      </c>
      <c r="C3" s="5"/>
      <c r="D3" s="6"/>
      <c r="E3" s="7"/>
      <c r="F3" s="7"/>
      <c r="G3" s="7"/>
      <c r="H3" s="8" t="n">
        <v>2023</v>
      </c>
      <c r="I3" s="7"/>
      <c r="J3" s="7"/>
      <c r="K3" s="7"/>
      <c r="L3" s="7"/>
      <c r="M3" s="7"/>
      <c r="N3" s="7"/>
      <c r="O3" s="7"/>
      <c r="P3" s="7"/>
    </row>
    <row r="4" customFormat="false" ht="46.5" hidden="false" customHeight="true" outlineLevel="0" collapsed="false">
      <c r="B4" s="9" t="s">
        <v>3</v>
      </c>
      <c r="C4" s="9" t="s">
        <v>4</v>
      </c>
      <c r="D4" s="10" t="s">
        <v>5</v>
      </c>
      <c r="E4" s="9" t="s">
        <v>6</v>
      </c>
      <c r="F4" s="9"/>
      <c r="G4" s="9"/>
      <c r="H4" s="9" t="s">
        <v>7</v>
      </c>
      <c r="I4" s="9" t="s">
        <v>8</v>
      </c>
      <c r="J4" s="9"/>
      <c r="K4" s="9"/>
      <c r="L4" s="9"/>
      <c r="M4" s="9" t="s">
        <v>9</v>
      </c>
      <c r="N4" s="9"/>
      <c r="O4" s="9"/>
      <c r="P4" s="9"/>
    </row>
    <row r="5" customFormat="false" ht="15.6" hidden="false" customHeight="true" outlineLevel="0" collapsed="false">
      <c r="B5" s="9"/>
      <c r="C5" s="9"/>
      <c r="D5" s="10"/>
      <c r="E5" s="9" t="s">
        <v>10</v>
      </c>
      <c r="F5" s="9" t="s">
        <v>11</v>
      </c>
      <c r="G5" s="9" t="s">
        <v>12</v>
      </c>
      <c r="H5" s="9"/>
      <c r="I5" s="9" t="s">
        <v>13</v>
      </c>
      <c r="J5" s="9" t="s">
        <v>14</v>
      </c>
      <c r="K5" s="9" t="s">
        <v>15</v>
      </c>
      <c r="L5" s="9" t="s">
        <v>16</v>
      </c>
      <c r="M5" s="9" t="s">
        <v>17</v>
      </c>
      <c r="N5" s="9" t="s">
        <v>18</v>
      </c>
      <c r="O5" s="9" t="s">
        <v>19</v>
      </c>
      <c r="P5" s="9" t="s">
        <v>20</v>
      </c>
    </row>
    <row r="6" customFormat="false" ht="15.75" hidden="false" customHeight="true" outlineLevel="0" collapsed="false">
      <c r="B6" s="9" t="s">
        <v>21</v>
      </c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</row>
    <row r="7" customFormat="false" ht="20.1" hidden="false" customHeight="true" outlineLevel="0" collapsed="false">
      <c r="A7" s="1" t="n">
        <v>1</v>
      </c>
      <c r="B7" s="9" t="s">
        <v>22</v>
      </c>
      <c r="C7" s="11" t="s">
        <v>23</v>
      </c>
      <c r="D7" s="10" t="n">
        <v>150</v>
      </c>
      <c r="E7" s="12" t="n">
        <v>7.95</v>
      </c>
      <c r="F7" s="12" t="n">
        <v>8.7</v>
      </c>
      <c r="G7" s="12" t="n">
        <v>28.65</v>
      </c>
      <c r="H7" s="12" t="n">
        <v>224.7</v>
      </c>
      <c r="I7" s="12" t="n">
        <v>0.045</v>
      </c>
      <c r="J7" s="12" t="n">
        <v>0.045</v>
      </c>
      <c r="K7" s="12" t="n">
        <v>0.045</v>
      </c>
      <c r="L7" s="12" t="n">
        <v>0.705</v>
      </c>
      <c r="M7" s="12" t="n">
        <v>126</v>
      </c>
      <c r="N7" s="12" t="n">
        <v>100.05</v>
      </c>
      <c r="O7" s="12" t="n">
        <v>10.95</v>
      </c>
      <c r="P7" s="12" t="n">
        <v>0.75</v>
      </c>
    </row>
    <row r="8" customFormat="false" ht="20.1" hidden="false" customHeight="true" outlineLevel="0" collapsed="false">
      <c r="A8" s="1" t="n">
        <v>1</v>
      </c>
      <c r="B8" s="9"/>
      <c r="C8" s="11" t="s">
        <v>24</v>
      </c>
      <c r="D8" s="10" t="n">
        <v>100</v>
      </c>
      <c r="E8" s="12" t="n">
        <v>5.8</v>
      </c>
      <c r="F8" s="12" t="n">
        <v>5</v>
      </c>
      <c r="G8" s="12" t="n">
        <v>8</v>
      </c>
      <c r="H8" s="12" t="n">
        <v>100.2</v>
      </c>
      <c r="I8" s="12" t="n">
        <v>0.1</v>
      </c>
      <c r="J8" s="12" t="n">
        <v>1.4</v>
      </c>
      <c r="K8" s="12" t="n">
        <v>0.4</v>
      </c>
      <c r="L8" s="12" t="n">
        <v>0.1</v>
      </c>
      <c r="M8" s="12" t="n">
        <v>240</v>
      </c>
      <c r="N8" s="12" t="n">
        <v>165</v>
      </c>
      <c r="O8" s="12" t="n">
        <v>28</v>
      </c>
      <c r="P8" s="12" t="n">
        <v>0.2</v>
      </c>
    </row>
    <row r="9" customFormat="false" ht="20.1" hidden="false" customHeight="true" outlineLevel="0" collapsed="false">
      <c r="A9" s="1" t="n">
        <v>1</v>
      </c>
      <c r="B9" s="9" t="s">
        <v>25</v>
      </c>
      <c r="C9" s="11" t="s">
        <v>26</v>
      </c>
      <c r="D9" s="10" t="s">
        <v>27</v>
      </c>
      <c r="E9" s="12" t="n">
        <v>0.08</v>
      </c>
      <c r="F9" s="12" t="n">
        <v>0.02</v>
      </c>
      <c r="G9" s="12" t="n">
        <v>15</v>
      </c>
      <c r="H9" s="12" t="n">
        <v>60.46</v>
      </c>
      <c r="I9" s="12" t="n">
        <v>0</v>
      </c>
      <c r="J9" s="12" t="n">
        <v>0.04</v>
      </c>
      <c r="K9" s="12" t="n">
        <v>0</v>
      </c>
      <c r="L9" s="12" t="n">
        <v>0</v>
      </c>
      <c r="M9" s="12" t="n">
        <v>11.1</v>
      </c>
      <c r="N9" s="12" t="n">
        <v>2.8</v>
      </c>
      <c r="O9" s="12" t="n">
        <v>1.4</v>
      </c>
      <c r="P9" s="12" t="n">
        <v>0.28</v>
      </c>
    </row>
    <row r="10" customFormat="false" ht="16.9" hidden="false" customHeight="true" outlineLevel="0" collapsed="false">
      <c r="A10" s="1" t="n">
        <v>1</v>
      </c>
      <c r="B10" s="9"/>
      <c r="C10" s="11" t="s">
        <v>28</v>
      </c>
      <c r="D10" s="10" t="n">
        <v>60</v>
      </c>
      <c r="E10" s="12" t="n">
        <v>3.3</v>
      </c>
      <c r="F10" s="12" t="n">
        <v>3.9</v>
      </c>
      <c r="G10" s="12" t="n">
        <v>20.94</v>
      </c>
      <c r="H10" s="12" t="n">
        <v>132.06</v>
      </c>
      <c r="I10" s="12" t="n">
        <v>0.024</v>
      </c>
      <c r="J10" s="12" t="n">
        <v>0.054</v>
      </c>
      <c r="K10" s="12" t="n">
        <v>0.06</v>
      </c>
      <c r="L10" s="12" t="n">
        <v>2.52</v>
      </c>
      <c r="M10" s="12" t="n">
        <v>18.42</v>
      </c>
      <c r="N10" s="12" t="n">
        <v>34.26</v>
      </c>
      <c r="O10" s="12" t="n">
        <v>3.84</v>
      </c>
      <c r="P10" s="12" t="n">
        <v>0.42</v>
      </c>
    </row>
    <row r="11" customFormat="false" ht="16.9" hidden="false" customHeight="true" outlineLevel="0" collapsed="false">
      <c r="B11" s="9"/>
      <c r="C11" s="11" t="s">
        <v>29</v>
      </c>
      <c r="D11" s="10" t="n">
        <v>150</v>
      </c>
      <c r="E11" s="12" t="n">
        <v>1.4</v>
      </c>
      <c r="F11" s="12" t="n">
        <v>0.2</v>
      </c>
      <c r="G11" s="12" t="n">
        <v>14.3</v>
      </c>
      <c r="H11" s="12" t="n">
        <v>70.5</v>
      </c>
      <c r="I11" s="12" t="n">
        <v>0.06</v>
      </c>
      <c r="J11" s="12" t="n">
        <v>15</v>
      </c>
      <c r="K11" s="12" t="n">
        <v>0</v>
      </c>
      <c r="L11" s="12" t="n">
        <v>1.7</v>
      </c>
      <c r="M11" s="12" t="n">
        <v>30</v>
      </c>
      <c r="N11" s="12" t="n">
        <v>51</v>
      </c>
      <c r="O11" s="12" t="n">
        <v>24</v>
      </c>
      <c r="P11" s="12" t="n">
        <v>0.9</v>
      </c>
    </row>
    <row r="12" customFormat="false" ht="18" hidden="false" customHeight="true" outlineLevel="0" collapsed="false">
      <c r="A12" s="1" t="n">
        <v>1</v>
      </c>
      <c r="B12" s="9"/>
      <c r="C12" s="9" t="s">
        <v>30</v>
      </c>
      <c r="D12" s="10"/>
      <c r="E12" s="9" t="n">
        <v>18.53</v>
      </c>
      <c r="F12" s="9" t="n">
        <v>17.82</v>
      </c>
      <c r="G12" s="9" t="n">
        <v>86.89</v>
      </c>
      <c r="H12" s="9" t="n">
        <v>587.92</v>
      </c>
      <c r="I12" s="9" t="n">
        <v>0.229</v>
      </c>
      <c r="J12" s="9" t="n">
        <v>16.539</v>
      </c>
      <c r="K12" s="9" t="n">
        <v>0.505</v>
      </c>
      <c r="L12" s="9" t="n">
        <v>5.025</v>
      </c>
      <c r="M12" s="9" t="n">
        <v>425.52</v>
      </c>
      <c r="N12" s="9" t="n">
        <v>353.11</v>
      </c>
      <c r="O12" s="9" t="n">
        <v>68.19</v>
      </c>
      <c r="P12" s="9" t="n">
        <v>2.55</v>
      </c>
    </row>
    <row r="13" customFormat="false" ht="15.95" hidden="false" customHeight="true" outlineLevel="0" collapsed="false">
      <c r="A13" s="1" t="n">
        <v>1</v>
      </c>
      <c r="B13" s="9" t="s">
        <v>31</v>
      </c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</row>
    <row r="14" customFormat="false" ht="20.1" hidden="false" customHeight="true" outlineLevel="0" collapsed="false">
      <c r="B14" s="9" t="s">
        <v>32</v>
      </c>
      <c r="C14" s="11" t="s">
        <v>33</v>
      </c>
      <c r="D14" s="10" t="n">
        <v>60</v>
      </c>
      <c r="E14" s="13" t="n">
        <v>0.48</v>
      </c>
      <c r="F14" s="13" t="n">
        <v>0.06</v>
      </c>
      <c r="G14" s="13" t="n">
        <v>1.5</v>
      </c>
      <c r="H14" s="13" t="n">
        <v>8.46</v>
      </c>
      <c r="I14" s="13" t="n">
        <v>0</v>
      </c>
      <c r="J14" s="13" t="n">
        <v>6</v>
      </c>
      <c r="K14" s="13" t="n">
        <v>0</v>
      </c>
      <c r="L14" s="13" t="n">
        <v>0</v>
      </c>
      <c r="M14" s="13" t="n">
        <v>13.98</v>
      </c>
      <c r="N14" s="13" t="n">
        <v>24.96</v>
      </c>
      <c r="O14" s="13" t="n">
        <v>8.4</v>
      </c>
      <c r="P14" s="13" t="n">
        <v>0.36</v>
      </c>
    </row>
    <row r="15" customFormat="false" ht="20.1" hidden="false" customHeight="true" outlineLevel="0" collapsed="false">
      <c r="B15" s="9" t="s">
        <v>34</v>
      </c>
      <c r="C15" s="11" t="s">
        <v>35</v>
      </c>
      <c r="D15" s="10" t="n">
        <v>60</v>
      </c>
      <c r="E15" s="13" t="n">
        <v>0.48</v>
      </c>
      <c r="F15" s="13" t="n">
        <v>0.06</v>
      </c>
      <c r="G15" s="13" t="n">
        <v>1.02</v>
      </c>
      <c r="H15" s="13" t="n">
        <v>6.54</v>
      </c>
      <c r="I15" s="13" t="n">
        <v>0.012</v>
      </c>
      <c r="J15" s="13" t="n">
        <v>3</v>
      </c>
      <c r="K15" s="13" t="n">
        <v>0</v>
      </c>
      <c r="L15" s="13" t="n">
        <v>0.06</v>
      </c>
      <c r="M15" s="13" t="n">
        <v>13.8</v>
      </c>
      <c r="N15" s="13" t="n">
        <v>14.4</v>
      </c>
      <c r="O15" s="13" t="n">
        <v>8.4</v>
      </c>
      <c r="P15" s="13" t="n">
        <v>0.36</v>
      </c>
    </row>
    <row r="16" customFormat="false" ht="20.1" hidden="false" customHeight="true" outlineLevel="0" collapsed="false">
      <c r="B16" s="9"/>
      <c r="C16" s="11" t="s">
        <v>36</v>
      </c>
      <c r="D16" s="10"/>
      <c r="E16" s="9" t="n">
        <v>0.48</v>
      </c>
      <c r="F16" s="9" t="n">
        <v>0.06</v>
      </c>
      <c r="G16" s="9" t="n">
        <v>1.26</v>
      </c>
      <c r="H16" s="9" t="n">
        <v>7.5</v>
      </c>
      <c r="I16" s="9" t="n">
        <v>0.006</v>
      </c>
      <c r="J16" s="9" t="n">
        <v>4.5</v>
      </c>
      <c r="K16" s="9" t="n">
        <v>0</v>
      </c>
      <c r="L16" s="9" t="n">
        <v>0.03</v>
      </c>
      <c r="M16" s="9" t="n">
        <v>13.89</v>
      </c>
      <c r="N16" s="9" t="n">
        <v>19.68</v>
      </c>
      <c r="O16" s="9" t="n">
        <v>8.4</v>
      </c>
      <c r="P16" s="9" t="n">
        <v>0.36</v>
      </c>
    </row>
    <row r="17" customFormat="false" ht="20.1" hidden="false" customHeight="true" outlineLevel="0" collapsed="false">
      <c r="A17" s="1" t="n">
        <v>1</v>
      </c>
      <c r="B17" s="9" t="s">
        <v>37</v>
      </c>
      <c r="C17" s="11" t="s">
        <v>38</v>
      </c>
      <c r="D17" s="10" t="n">
        <v>200</v>
      </c>
      <c r="E17" s="13" t="n">
        <v>1.6</v>
      </c>
      <c r="F17" s="13" t="n">
        <v>2.2</v>
      </c>
      <c r="G17" s="13" t="n">
        <v>9.6</v>
      </c>
      <c r="H17" s="13" t="n">
        <v>64.6</v>
      </c>
      <c r="I17" s="13" t="n">
        <v>0</v>
      </c>
      <c r="J17" s="13" t="n">
        <v>0</v>
      </c>
      <c r="K17" s="13" t="n">
        <v>6.6</v>
      </c>
      <c r="L17" s="13" t="n">
        <v>1</v>
      </c>
      <c r="M17" s="13" t="n">
        <v>21.4</v>
      </c>
      <c r="N17" s="13" t="n">
        <v>18.2</v>
      </c>
      <c r="O17" s="13" t="n">
        <v>44.8</v>
      </c>
      <c r="P17" s="13" t="n">
        <v>0.8</v>
      </c>
    </row>
    <row r="18" customFormat="false" ht="20.1" hidden="false" customHeight="true" outlineLevel="0" collapsed="false">
      <c r="A18" s="1" t="n">
        <v>1</v>
      </c>
      <c r="B18" s="9" t="s">
        <v>39</v>
      </c>
      <c r="C18" s="11" t="s">
        <v>40</v>
      </c>
      <c r="D18" s="10" t="n">
        <v>100</v>
      </c>
      <c r="E18" s="13" t="n">
        <v>6.9</v>
      </c>
      <c r="F18" s="13" t="n">
        <v>19.4</v>
      </c>
      <c r="G18" s="13" t="n">
        <v>17.3</v>
      </c>
      <c r="H18" s="13" t="n">
        <v>272</v>
      </c>
      <c r="I18" s="13" t="n">
        <v>0</v>
      </c>
      <c r="J18" s="13" t="n">
        <v>0.3</v>
      </c>
      <c r="K18" s="13" t="n">
        <v>0.9</v>
      </c>
      <c r="L18" s="13" t="n">
        <v>0.8</v>
      </c>
      <c r="M18" s="13" t="n">
        <v>8.9</v>
      </c>
      <c r="N18" s="13" t="n">
        <v>23.2</v>
      </c>
      <c r="O18" s="13" t="n">
        <v>87.9</v>
      </c>
      <c r="P18" s="13" t="n">
        <v>1.3</v>
      </c>
    </row>
    <row r="19" customFormat="false" ht="20.1" hidden="false" customHeight="true" outlineLevel="0" collapsed="false">
      <c r="B19" s="9" t="s">
        <v>41</v>
      </c>
      <c r="C19" s="11" t="s">
        <v>42</v>
      </c>
      <c r="D19" s="10" t="n">
        <v>150</v>
      </c>
      <c r="E19" s="13" t="n">
        <v>4.455</v>
      </c>
      <c r="F19" s="13" t="n">
        <v>4.05</v>
      </c>
      <c r="G19" s="13" t="n">
        <v>31.65</v>
      </c>
      <c r="H19" s="13" t="n">
        <v>180.87</v>
      </c>
      <c r="I19" s="13" t="n">
        <v>0.045</v>
      </c>
      <c r="J19" s="13" t="n">
        <v>0</v>
      </c>
      <c r="K19" s="13" t="n">
        <v>19.35</v>
      </c>
      <c r="L19" s="13" t="n">
        <v>0.585</v>
      </c>
      <c r="M19" s="13" t="n">
        <v>19.845</v>
      </c>
      <c r="N19" s="13" t="n">
        <v>154.74</v>
      </c>
      <c r="O19" s="13" t="n">
        <v>18.975</v>
      </c>
      <c r="P19" s="13" t="n">
        <v>0.885</v>
      </c>
    </row>
    <row r="20" customFormat="false" ht="20.1" hidden="false" customHeight="true" outlineLevel="0" collapsed="false">
      <c r="A20" s="1" t="n">
        <v>1</v>
      </c>
      <c r="B20" s="9" t="s">
        <v>43</v>
      </c>
      <c r="C20" s="11" t="s">
        <v>44</v>
      </c>
      <c r="D20" s="10" t="n">
        <v>200</v>
      </c>
      <c r="E20" s="13" t="n">
        <v>0.28</v>
      </c>
      <c r="F20" s="13" t="n">
        <v>0.1</v>
      </c>
      <c r="G20" s="13" t="n">
        <v>28.88</v>
      </c>
      <c r="H20" s="13" t="n">
        <v>117.54</v>
      </c>
      <c r="I20" s="13" t="n">
        <v>0</v>
      </c>
      <c r="J20" s="13" t="n">
        <v>19.3</v>
      </c>
      <c r="K20" s="13" t="n">
        <v>0</v>
      </c>
      <c r="L20" s="13" t="n">
        <v>0.16</v>
      </c>
      <c r="M20" s="13" t="n">
        <v>13.66</v>
      </c>
      <c r="N20" s="13" t="n">
        <v>7.38</v>
      </c>
      <c r="O20" s="13" t="n">
        <v>5.78</v>
      </c>
      <c r="P20" s="13" t="n">
        <v>0.468</v>
      </c>
    </row>
    <row r="21" customFormat="false" ht="20.1" hidden="false" customHeight="true" outlineLevel="0" collapsed="false">
      <c r="A21" s="1" t="n">
        <v>1</v>
      </c>
      <c r="B21" s="9" t="s">
        <v>45</v>
      </c>
      <c r="C21" s="11" t="s">
        <v>46</v>
      </c>
      <c r="D21" s="10" t="n">
        <v>30</v>
      </c>
      <c r="E21" s="13" t="n">
        <v>2.3</v>
      </c>
      <c r="F21" s="13" t="n">
        <v>0.2</v>
      </c>
      <c r="G21" s="13" t="n">
        <v>14.8</v>
      </c>
      <c r="H21" s="13" t="n">
        <v>70.2</v>
      </c>
      <c r="I21" s="13" t="n">
        <v>0</v>
      </c>
      <c r="J21" s="13" t="n">
        <v>0</v>
      </c>
      <c r="K21" s="13" t="n">
        <v>0</v>
      </c>
      <c r="L21" s="13" t="n">
        <v>0.3</v>
      </c>
      <c r="M21" s="13" t="n">
        <v>6</v>
      </c>
      <c r="N21" s="13" t="n">
        <v>19.5</v>
      </c>
      <c r="O21" s="13" t="n">
        <v>4.2</v>
      </c>
      <c r="P21" s="13" t="n">
        <v>0.3</v>
      </c>
    </row>
    <row r="22" customFormat="false" ht="20.1" hidden="false" customHeight="true" outlineLevel="0" collapsed="false">
      <c r="A22" s="1" t="n">
        <v>1</v>
      </c>
      <c r="B22" s="9" t="s">
        <v>47</v>
      </c>
      <c r="C22" s="11" t="s">
        <v>48</v>
      </c>
      <c r="D22" s="10" t="n">
        <v>40</v>
      </c>
      <c r="E22" s="13" t="n">
        <v>2.6</v>
      </c>
      <c r="F22" s="13" t="n">
        <v>0.5</v>
      </c>
      <c r="G22" s="13" t="n">
        <v>15.8</v>
      </c>
      <c r="H22" s="13" t="n">
        <v>79.2</v>
      </c>
      <c r="I22" s="13" t="n">
        <v>0.1</v>
      </c>
      <c r="J22" s="13" t="n">
        <v>0</v>
      </c>
      <c r="K22" s="13" t="n">
        <v>0</v>
      </c>
      <c r="L22" s="13" t="n">
        <v>0.6</v>
      </c>
      <c r="M22" s="13" t="n">
        <v>11.6</v>
      </c>
      <c r="N22" s="13" t="n">
        <v>60</v>
      </c>
      <c r="O22" s="13" t="n">
        <v>18.8</v>
      </c>
      <c r="P22" s="13" t="n">
        <v>1.6</v>
      </c>
    </row>
    <row r="23" customFormat="false" ht="13.9" hidden="false" customHeight="true" outlineLevel="0" collapsed="false">
      <c r="A23" s="1" t="n">
        <v>1</v>
      </c>
      <c r="B23" s="9"/>
      <c r="C23" s="9" t="s">
        <v>30</v>
      </c>
      <c r="D23" s="10"/>
      <c r="E23" s="9" t="n">
        <v>18.615</v>
      </c>
      <c r="F23" s="9" t="n">
        <v>26.51</v>
      </c>
      <c r="G23" s="9" t="n">
        <v>119.29</v>
      </c>
      <c r="H23" s="9" t="n">
        <v>791.91</v>
      </c>
      <c r="I23" s="9" t="n">
        <v>0.151</v>
      </c>
      <c r="J23" s="9" t="n">
        <v>24.1</v>
      </c>
      <c r="K23" s="9" t="n">
        <v>26.85</v>
      </c>
      <c r="L23" s="9" t="n">
        <v>3.475</v>
      </c>
      <c r="M23" s="9" t="n">
        <v>95.295</v>
      </c>
      <c r="N23" s="9" t="n">
        <v>302.7</v>
      </c>
      <c r="O23" s="9" t="n">
        <v>188.855</v>
      </c>
      <c r="P23" s="9" t="n">
        <v>5.713</v>
      </c>
    </row>
    <row r="24" customFormat="false" ht="16.15" hidden="false" customHeight="true" outlineLevel="0" collapsed="false">
      <c r="A24" s="1" t="n">
        <v>1</v>
      </c>
      <c r="B24" s="9" t="s">
        <v>49</v>
      </c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</row>
    <row r="25" customFormat="false" ht="22.9" hidden="false" customHeight="true" outlineLevel="0" collapsed="false">
      <c r="A25" s="1" t="n">
        <v>1</v>
      </c>
      <c r="B25" s="9" t="s">
        <v>50</v>
      </c>
      <c r="C25" s="11" t="s">
        <v>51</v>
      </c>
      <c r="D25" s="10" t="n">
        <v>150</v>
      </c>
      <c r="E25" s="13" t="n">
        <v>8.3</v>
      </c>
      <c r="F25" s="13" t="n">
        <v>10.3</v>
      </c>
      <c r="G25" s="13" t="n">
        <v>2.1</v>
      </c>
      <c r="H25" s="13" t="n">
        <v>134.3</v>
      </c>
      <c r="I25" s="13" t="n">
        <v>0.04</v>
      </c>
      <c r="J25" s="13" t="n">
        <v>0.2</v>
      </c>
      <c r="K25" s="13" t="n">
        <v>0.13</v>
      </c>
      <c r="L25" s="13" t="n">
        <v>0.25</v>
      </c>
      <c r="M25" s="13" t="n">
        <v>72</v>
      </c>
      <c r="N25" s="13" t="n">
        <v>134.5</v>
      </c>
      <c r="O25" s="13" t="n">
        <v>11</v>
      </c>
      <c r="P25" s="13" t="n">
        <v>1.4</v>
      </c>
    </row>
    <row r="26" customFormat="false" ht="18.6" hidden="false" customHeight="true" outlineLevel="0" collapsed="false">
      <c r="A26" s="1" t="n">
        <v>1</v>
      </c>
      <c r="B26" s="9" t="s">
        <v>52</v>
      </c>
      <c r="C26" s="11" t="s">
        <v>53</v>
      </c>
      <c r="D26" s="10" t="n">
        <v>200</v>
      </c>
      <c r="E26" s="13" t="n">
        <v>0.66</v>
      </c>
      <c r="F26" s="13" t="n">
        <v>0.1</v>
      </c>
      <c r="G26" s="13" t="n">
        <v>28.02</v>
      </c>
      <c r="H26" s="13" t="n">
        <v>109.48</v>
      </c>
      <c r="I26" s="13" t="n">
        <v>0</v>
      </c>
      <c r="J26" s="13" t="n">
        <v>0.02</v>
      </c>
      <c r="K26" s="13" t="n">
        <v>0.68</v>
      </c>
      <c r="L26" s="13" t="n">
        <v>0.5</v>
      </c>
      <c r="M26" s="13" t="n">
        <v>32.48</v>
      </c>
      <c r="N26" s="13" t="n">
        <v>17.46</v>
      </c>
      <c r="O26" s="13" t="n">
        <v>23.44</v>
      </c>
      <c r="P26" s="13" t="n">
        <v>0.7</v>
      </c>
    </row>
    <row r="27" customFormat="false" ht="18" hidden="false" customHeight="true" outlineLevel="0" collapsed="false">
      <c r="B27" s="9" t="s">
        <v>45</v>
      </c>
      <c r="C27" s="11" t="s">
        <v>46</v>
      </c>
      <c r="D27" s="10" t="n">
        <v>30</v>
      </c>
      <c r="E27" s="13" t="n">
        <v>2.3</v>
      </c>
      <c r="F27" s="13" t="n">
        <v>0.2</v>
      </c>
      <c r="G27" s="13" t="n">
        <v>14.8</v>
      </c>
      <c r="H27" s="13" t="n">
        <v>70.2</v>
      </c>
      <c r="I27" s="13" t="n">
        <v>0</v>
      </c>
      <c r="J27" s="13" t="n">
        <v>0</v>
      </c>
      <c r="K27" s="13" t="n">
        <v>0</v>
      </c>
      <c r="L27" s="13" t="n">
        <v>0.3</v>
      </c>
      <c r="M27" s="13" t="n">
        <v>6</v>
      </c>
      <c r="N27" s="13" t="n">
        <v>19.5</v>
      </c>
      <c r="O27" s="13" t="n">
        <v>4.2</v>
      </c>
      <c r="P27" s="13" t="n">
        <v>0.3</v>
      </c>
    </row>
    <row r="28" customFormat="false" ht="16.15" hidden="false" customHeight="true" outlineLevel="0" collapsed="false">
      <c r="A28" s="1" t="n">
        <v>1</v>
      </c>
      <c r="B28" s="9"/>
      <c r="C28" s="9" t="s">
        <v>30</v>
      </c>
      <c r="D28" s="10"/>
      <c r="E28" s="9" t="n">
        <v>11.26</v>
      </c>
      <c r="F28" s="9" t="n">
        <v>10.6</v>
      </c>
      <c r="G28" s="9" t="n">
        <v>44.92</v>
      </c>
      <c r="H28" s="9" t="n">
        <v>313.98</v>
      </c>
      <c r="I28" s="9" t="n">
        <v>0.04</v>
      </c>
      <c r="J28" s="9" t="n">
        <v>0.22</v>
      </c>
      <c r="K28" s="9" t="n">
        <v>0.81</v>
      </c>
      <c r="L28" s="9" t="n">
        <v>1.05</v>
      </c>
      <c r="M28" s="9" t="n">
        <v>110.48</v>
      </c>
      <c r="N28" s="9" t="n">
        <v>171.46</v>
      </c>
      <c r="O28" s="9" t="n">
        <v>38.64</v>
      </c>
      <c r="P28" s="9" t="n">
        <v>2.4</v>
      </c>
    </row>
    <row r="29" customFormat="false" ht="15" hidden="false" customHeight="true" outlineLevel="0" collapsed="false">
      <c r="A29" s="1" t="n">
        <v>1</v>
      </c>
      <c r="B29" s="9"/>
      <c r="C29" s="9" t="s">
        <v>54</v>
      </c>
      <c r="D29" s="10"/>
      <c r="E29" s="9" t="n">
        <v>48.405</v>
      </c>
      <c r="F29" s="9" t="n">
        <v>54.93</v>
      </c>
      <c r="G29" s="9" t="n">
        <v>251.1</v>
      </c>
      <c r="H29" s="9" t="n">
        <v>1693.81</v>
      </c>
      <c r="I29" s="9" t="n">
        <v>0.42</v>
      </c>
      <c r="J29" s="9" t="n">
        <v>40.859</v>
      </c>
      <c r="K29" s="9" t="n">
        <v>28.165</v>
      </c>
      <c r="L29" s="9" t="n">
        <v>9.55</v>
      </c>
      <c r="M29" s="9" t="n">
        <v>631.295</v>
      </c>
      <c r="N29" s="9" t="n">
        <v>827.27</v>
      </c>
      <c r="O29" s="9" t="n">
        <v>295.685</v>
      </c>
      <c r="P29" s="9" t="n">
        <v>10.663</v>
      </c>
    </row>
    <row r="30" s="3" customFormat="true" ht="15" hidden="false" customHeight="true" outlineLevel="0" collapsed="false">
      <c r="B30" s="14"/>
      <c r="C30" s="14"/>
      <c r="D30" s="15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  <row r="31" s="3" customFormat="true" ht="20.1" hidden="false" customHeight="true" outlineLevel="0" collapsed="false">
      <c r="B31" s="4" t="s">
        <v>55</v>
      </c>
      <c r="C31" s="5"/>
      <c r="D31" s="15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</row>
    <row r="32" s="3" customFormat="true" ht="20.1" hidden="false" customHeight="true" outlineLevel="0" collapsed="false">
      <c r="B32" s="4" t="s">
        <v>1</v>
      </c>
      <c r="C32" s="5"/>
      <c r="D32" s="15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</row>
    <row r="33" s="3" customFormat="true" ht="20.1" hidden="false" customHeight="true" outlineLevel="0" collapsed="false">
      <c r="B33" s="4" t="s">
        <v>2</v>
      </c>
      <c r="C33" s="5"/>
      <c r="D33" s="15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</row>
    <row r="34" s="3" customFormat="true" ht="41.25" hidden="false" customHeight="true" outlineLevel="0" collapsed="false">
      <c r="B34" s="17" t="s">
        <v>3</v>
      </c>
      <c r="C34" s="17" t="s">
        <v>4</v>
      </c>
      <c r="D34" s="18" t="s">
        <v>5</v>
      </c>
      <c r="E34" s="9" t="s">
        <v>6</v>
      </c>
      <c r="F34" s="9"/>
      <c r="G34" s="9"/>
      <c r="H34" s="9" t="s">
        <v>7</v>
      </c>
      <c r="I34" s="9" t="s">
        <v>8</v>
      </c>
      <c r="J34" s="9"/>
      <c r="K34" s="9"/>
      <c r="L34" s="9"/>
      <c r="M34" s="9" t="s">
        <v>9</v>
      </c>
      <c r="N34" s="9"/>
      <c r="O34" s="9"/>
      <c r="P34" s="9"/>
    </row>
    <row r="35" s="3" customFormat="true" ht="16.15" hidden="false" customHeight="true" outlineLevel="0" collapsed="false">
      <c r="B35" s="17"/>
      <c r="C35" s="17"/>
      <c r="D35" s="18"/>
      <c r="E35" s="9" t="s">
        <v>10</v>
      </c>
      <c r="F35" s="9" t="s">
        <v>11</v>
      </c>
      <c r="G35" s="9" t="s">
        <v>12</v>
      </c>
      <c r="H35" s="9"/>
      <c r="I35" s="9" t="s">
        <v>13</v>
      </c>
      <c r="J35" s="9" t="s">
        <v>14</v>
      </c>
      <c r="K35" s="9" t="s">
        <v>15</v>
      </c>
      <c r="L35" s="9" t="s">
        <v>16</v>
      </c>
      <c r="M35" s="9" t="s">
        <v>17</v>
      </c>
      <c r="N35" s="9" t="s">
        <v>18</v>
      </c>
      <c r="O35" s="9" t="s">
        <v>19</v>
      </c>
      <c r="P35" s="9" t="s">
        <v>20</v>
      </c>
    </row>
    <row r="36" customFormat="false" ht="15.6" hidden="false" customHeight="true" outlineLevel="0" collapsed="false">
      <c r="A36" s="1" t="n">
        <v>2</v>
      </c>
      <c r="B36" s="9" t="s">
        <v>21</v>
      </c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</row>
    <row r="37" customFormat="false" ht="38.25" hidden="false" customHeight="true" outlineLevel="0" collapsed="false">
      <c r="B37" s="9" t="s">
        <v>56</v>
      </c>
      <c r="C37" s="11" t="s">
        <v>57</v>
      </c>
      <c r="D37" s="10" t="s">
        <v>58</v>
      </c>
      <c r="E37" s="12" t="n">
        <v>6.138</v>
      </c>
      <c r="F37" s="12" t="n">
        <v>8.184</v>
      </c>
      <c r="G37" s="12" t="n">
        <v>26.784</v>
      </c>
      <c r="H37" s="12" t="n">
        <v>205.344</v>
      </c>
      <c r="I37" s="12" t="n">
        <v>0.0465</v>
      </c>
      <c r="J37" s="12" t="n">
        <v>4.96</v>
      </c>
      <c r="K37" s="12" t="n">
        <v>0.31</v>
      </c>
      <c r="L37" s="12" t="n">
        <v>1.55</v>
      </c>
      <c r="M37" s="12" t="n">
        <v>134.2765</v>
      </c>
      <c r="N37" s="12" t="n">
        <v>146.01</v>
      </c>
      <c r="O37" s="12" t="n">
        <v>31.124</v>
      </c>
      <c r="P37" s="12" t="n">
        <v>0.465</v>
      </c>
    </row>
    <row r="38" customFormat="false" ht="18" hidden="false" customHeight="true" outlineLevel="0" collapsed="false">
      <c r="A38" s="1" t="n">
        <v>2</v>
      </c>
      <c r="B38" s="9" t="s">
        <v>59</v>
      </c>
      <c r="C38" s="11" t="s">
        <v>60</v>
      </c>
      <c r="D38" s="10" t="n">
        <v>120</v>
      </c>
      <c r="E38" s="12" t="n">
        <v>5.5</v>
      </c>
      <c r="F38" s="12" t="n">
        <v>5.3</v>
      </c>
      <c r="G38" s="12" t="n">
        <v>30</v>
      </c>
      <c r="H38" s="12" t="n">
        <v>189.7</v>
      </c>
      <c r="I38" s="12" t="n">
        <v>0.13</v>
      </c>
      <c r="J38" s="12" t="n">
        <v>0</v>
      </c>
      <c r="K38" s="12" t="n">
        <v>0</v>
      </c>
      <c r="L38" s="12" t="n">
        <v>1.7</v>
      </c>
      <c r="M38" s="12" t="n">
        <v>7</v>
      </c>
      <c r="N38" s="12" t="n">
        <v>63</v>
      </c>
      <c r="O38" s="12" t="n">
        <v>25</v>
      </c>
      <c r="P38" s="12" t="n">
        <v>1.4</v>
      </c>
    </row>
    <row r="39" customFormat="false" ht="18" hidden="false" customHeight="true" outlineLevel="0" collapsed="false">
      <c r="B39" s="9" t="s">
        <v>61</v>
      </c>
      <c r="C39" s="11" t="s">
        <v>62</v>
      </c>
      <c r="D39" s="10" t="s">
        <v>63</v>
      </c>
      <c r="E39" s="12" t="n">
        <v>8.063</v>
      </c>
      <c r="F39" s="12" t="n">
        <v>7.65217391304348</v>
      </c>
      <c r="G39" s="12" t="n">
        <v>28.369</v>
      </c>
      <c r="H39" s="12" t="n">
        <v>214.597565217391</v>
      </c>
      <c r="I39" s="12" t="n">
        <v>0.156391304347826</v>
      </c>
      <c r="J39" s="12" t="n">
        <v>0.0956521739130435</v>
      </c>
      <c r="K39" s="12" t="n">
        <v>0.0200869565217391</v>
      </c>
      <c r="L39" s="12" t="n">
        <v>2.4104347826087</v>
      </c>
      <c r="M39" s="12" t="n">
        <v>53.4217391304348</v>
      </c>
      <c r="N39" s="12" t="n">
        <v>55.0478260869565</v>
      </c>
      <c r="O39" s="12" t="n">
        <v>128.795652173913</v>
      </c>
      <c r="P39" s="12" t="n">
        <v>1.32478260869565</v>
      </c>
    </row>
    <row r="40" customFormat="false" ht="13.9" hidden="false" customHeight="true" outlineLevel="0" collapsed="false">
      <c r="B40" s="9"/>
      <c r="C40" s="11" t="s">
        <v>64</v>
      </c>
      <c r="D40" s="10"/>
      <c r="E40" s="19" t="n">
        <f aca="false">(E38+E39)/2</f>
        <v>6.7815</v>
      </c>
      <c r="F40" s="19" t="n">
        <f aca="false">(F38+F39)/2</f>
        <v>6.47608695652174</v>
      </c>
      <c r="G40" s="19" t="n">
        <f aca="false">(G38+G39)/2</f>
        <v>29.1845</v>
      </c>
      <c r="H40" s="19" t="n">
        <f aca="false">(H38+H39)/2</f>
        <v>202.148782608696</v>
      </c>
      <c r="I40" s="19" t="n">
        <f aca="false">(I38+I39)/2</f>
        <v>0.143195652173913</v>
      </c>
      <c r="J40" s="19" t="n">
        <f aca="false">(J38+J39)/2</f>
        <v>0.0478260869565218</v>
      </c>
      <c r="K40" s="19" t="n">
        <f aca="false">(K38+K39)/2</f>
        <v>0.0100434782608696</v>
      </c>
      <c r="L40" s="19" t="n">
        <f aca="false">(L38+L39)/2</f>
        <v>2.05521739130435</v>
      </c>
      <c r="M40" s="19" t="n">
        <f aca="false">(M38+M39)/2</f>
        <v>30.2108695652174</v>
      </c>
      <c r="N40" s="19" t="n">
        <f aca="false">(N38+N39)/2</f>
        <v>59.0239130434783</v>
      </c>
      <c r="O40" s="19" t="n">
        <f aca="false">(O38+O39)/2</f>
        <v>76.8978260869565</v>
      </c>
      <c r="P40" s="19" t="n">
        <f aca="false">(P38+P39)/2</f>
        <v>1.36239130434783</v>
      </c>
    </row>
    <row r="41" customFormat="false" ht="18" hidden="false" customHeight="true" outlineLevel="0" collapsed="false">
      <c r="B41" s="9"/>
      <c r="C41" s="11" t="s">
        <v>65</v>
      </c>
      <c r="D41" s="10" t="n">
        <v>10</v>
      </c>
      <c r="E41" s="12" t="n">
        <v>0.25</v>
      </c>
      <c r="F41" s="12" t="n">
        <v>5.3</v>
      </c>
      <c r="G41" s="12" t="n">
        <v>1.89</v>
      </c>
      <c r="H41" s="12" t="n">
        <v>56</v>
      </c>
      <c r="I41" s="12" t="n">
        <v>0.001</v>
      </c>
      <c r="J41" s="12" t="n">
        <v>0</v>
      </c>
      <c r="K41" s="12" t="n">
        <v>0.04</v>
      </c>
      <c r="L41" s="12" t="n">
        <v>0.1</v>
      </c>
      <c r="M41" s="12" t="n">
        <v>2.4</v>
      </c>
      <c r="N41" s="12" t="n">
        <v>3</v>
      </c>
      <c r="O41" s="12" t="n">
        <v>0</v>
      </c>
      <c r="P41" s="12" t="n">
        <v>0.02</v>
      </c>
    </row>
    <row r="42" customFormat="false" ht="14.45" hidden="false" customHeight="true" outlineLevel="0" collapsed="false">
      <c r="A42" s="1" t="n">
        <v>2</v>
      </c>
      <c r="B42" s="9"/>
      <c r="C42" s="11" t="s">
        <v>66</v>
      </c>
      <c r="D42" s="10" t="n">
        <v>30</v>
      </c>
      <c r="E42" s="12" t="n">
        <v>1.6</v>
      </c>
      <c r="F42" s="12" t="n">
        <v>0.05</v>
      </c>
      <c r="G42" s="12" t="n">
        <v>10.6</v>
      </c>
      <c r="H42" s="12" t="n">
        <v>54</v>
      </c>
      <c r="I42" s="12" t="n">
        <v>0.04</v>
      </c>
      <c r="J42" s="12" t="n">
        <v>0.8</v>
      </c>
      <c r="K42" s="12" t="n">
        <v>0</v>
      </c>
      <c r="L42" s="12" t="n">
        <v>0</v>
      </c>
      <c r="M42" s="12" t="n">
        <v>7.6</v>
      </c>
      <c r="N42" s="12" t="n">
        <v>26</v>
      </c>
      <c r="O42" s="12" t="n">
        <v>5.2</v>
      </c>
      <c r="P42" s="12" t="n">
        <v>0.5</v>
      </c>
    </row>
    <row r="43" customFormat="false" ht="18" hidden="false" customHeight="true" outlineLevel="0" collapsed="false">
      <c r="A43" s="1" t="n">
        <v>2</v>
      </c>
      <c r="B43" s="9"/>
      <c r="C43" s="11" t="s">
        <v>26</v>
      </c>
      <c r="D43" s="10" t="s">
        <v>67</v>
      </c>
      <c r="E43" s="12" t="n">
        <v>0.08</v>
      </c>
      <c r="F43" s="12" t="n">
        <v>0.02</v>
      </c>
      <c r="G43" s="12" t="n">
        <v>15</v>
      </c>
      <c r="H43" s="12" t="n">
        <v>60.5</v>
      </c>
      <c r="I43" s="12" t="n">
        <v>0</v>
      </c>
      <c r="J43" s="12" t="n">
        <v>0</v>
      </c>
      <c r="K43" s="12" t="n">
        <v>0.04</v>
      </c>
      <c r="L43" s="12" t="n">
        <v>0</v>
      </c>
      <c r="M43" s="12" t="n">
        <v>11.1</v>
      </c>
      <c r="N43" s="12" t="n">
        <v>1.4</v>
      </c>
      <c r="O43" s="12" t="n">
        <v>2.8</v>
      </c>
      <c r="P43" s="12" t="n">
        <v>0.28</v>
      </c>
    </row>
    <row r="44" customFormat="false" ht="12" hidden="false" customHeight="true" outlineLevel="0" collapsed="false">
      <c r="A44" s="1" t="n">
        <v>2</v>
      </c>
      <c r="B44" s="9"/>
      <c r="C44" s="9" t="s">
        <v>30</v>
      </c>
      <c r="D44" s="10"/>
      <c r="E44" s="9" t="n">
        <f aca="false">E43+E42+E41+E40+E37</f>
        <v>14.8495</v>
      </c>
      <c r="F44" s="9" t="n">
        <f aca="false">F43+F42+F41+F40+F37</f>
        <v>20.0300869565217</v>
      </c>
      <c r="G44" s="9" t="n">
        <f aca="false">G43+G42+G41+G40+G37</f>
        <v>83.4585</v>
      </c>
      <c r="H44" s="9" t="n">
        <f aca="false">H43+H42+H41+H40+H37</f>
        <v>577.992782608696</v>
      </c>
      <c r="I44" s="9" t="n">
        <f aca="false">I43+I42+I41+I40+I37</f>
        <v>0.230695652173913</v>
      </c>
      <c r="J44" s="9" t="n">
        <f aca="false">J43+J42+J41+J40+J37</f>
        <v>5.80782608695652</v>
      </c>
      <c r="K44" s="9" t="n">
        <f aca="false">K43+K42+K41+K40+K37</f>
        <v>0.40004347826087</v>
      </c>
      <c r="L44" s="9" t="n">
        <f aca="false">L43+L42+L41+L40+L37</f>
        <v>3.70521739130435</v>
      </c>
      <c r="M44" s="9" t="n">
        <f aca="false">M43+M42+M41+M40+M37</f>
        <v>185.587369565217</v>
      </c>
      <c r="N44" s="9" t="n">
        <f aca="false">N43+N42+N41+N40+N37</f>
        <v>235.433913043478</v>
      </c>
      <c r="O44" s="9" t="n">
        <f aca="false">O43+O42+O41+O40+O37</f>
        <v>116.021826086957</v>
      </c>
      <c r="P44" s="9" t="n">
        <f aca="false">P43+P42+P41+P40+P37</f>
        <v>2.62739130434783</v>
      </c>
    </row>
    <row r="45" customFormat="false" ht="15.6" hidden="false" customHeight="true" outlineLevel="0" collapsed="false">
      <c r="A45" s="1" t="n">
        <v>2</v>
      </c>
      <c r="B45" s="9" t="s">
        <v>31</v>
      </c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customFormat="false" ht="18" hidden="false" customHeight="true" outlineLevel="0" collapsed="false">
      <c r="A46" s="1" t="n">
        <v>2</v>
      </c>
      <c r="B46" s="20" t="s">
        <v>68</v>
      </c>
      <c r="C46" s="11" t="s">
        <v>69</v>
      </c>
      <c r="D46" s="10" t="n">
        <v>60</v>
      </c>
      <c r="E46" s="21" t="n">
        <v>0.54</v>
      </c>
      <c r="F46" s="21" t="n">
        <v>3.6</v>
      </c>
      <c r="G46" s="21" t="n">
        <v>2.16</v>
      </c>
      <c r="H46" s="21" t="n">
        <v>42.42</v>
      </c>
      <c r="I46" s="21" t="n">
        <v>0</v>
      </c>
      <c r="J46" s="21" t="n">
        <v>4.92</v>
      </c>
      <c r="K46" s="21" t="n">
        <v>0</v>
      </c>
      <c r="L46" s="21" t="n">
        <v>0.18</v>
      </c>
      <c r="M46" s="21" t="n">
        <v>11.4</v>
      </c>
      <c r="N46" s="21" t="n">
        <v>20.34</v>
      </c>
      <c r="O46" s="21" t="n">
        <v>9.6</v>
      </c>
      <c r="P46" s="21" t="n">
        <v>0.42</v>
      </c>
    </row>
    <row r="47" customFormat="false" ht="15.6" hidden="false" customHeight="true" outlineLevel="0" collapsed="false">
      <c r="B47" s="9" t="s">
        <v>70</v>
      </c>
      <c r="C47" s="11" t="s">
        <v>71</v>
      </c>
      <c r="D47" s="10" t="n">
        <v>60</v>
      </c>
      <c r="E47" s="21" t="n">
        <v>0.66</v>
      </c>
      <c r="F47" s="21" t="n">
        <v>0.06</v>
      </c>
      <c r="G47" s="21" t="n">
        <v>2.1</v>
      </c>
      <c r="H47" s="21" t="n">
        <v>11.58</v>
      </c>
      <c r="I47" s="21" t="n">
        <v>0.006</v>
      </c>
      <c r="J47" s="21" t="n">
        <v>9</v>
      </c>
      <c r="K47" s="21" t="n">
        <v>0</v>
      </c>
      <c r="L47" s="21" t="n">
        <v>0.42</v>
      </c>
      <c r="M47" s="21" t="n">
        <v>6</v>
      </c>
      <c r="N47" s="21" t="n">
        <v>21</v>
      </c>
      <c r="O47" s="21" t="n">
        <v>9</v>
      </c>
      <c r="P47" s="21" t="n">
        <v>0.48</v>
      </c>
    </row>
    <row r="48" customFormat="false" ht="14.45" hidden="false" customHeight="true" outlineLevel="0" collapsed="false">
      <c r="B48" s="9"/>
      <c r="C48" s="11" t="s">
        <v>64</v>
      </c>
      <c r="D48" s="10" t="n">
        <v>60</v>
      </c>
      <c r="E48" s="21" t="n">
        <v>0.6</v>
      </c>
      <c r="F48" s="21" t="n">
        <v>1.83</v>
      </c>
      <c r="G48" s="21" t="n">
        <v>2.13</v>
      </c>
      <c r="H48" s="21" t="n">
        <v>27</v>
      </c>
      <c r="I48" s="21" t="n">
        <v>0.003</v>
      </c>
      <c r="J48" s="21" t="n">
        <v>6.96</v>
      </c>
      <c r="K48" s="21" t="n">
        <v>0</v>
      </c>
      <c r="L48" s="21" t="n">
        <v>0.3</v>
      </c>
      <c r="M48" s="21" t="n">
        <v>8.7</v>
      </c>
      <c r="N48" s="21" t="n">
        <v>20.67</v>
      </c>
      <c r="O48" s="21" t="n">
        <v>9.3</v>
      </c>
      <c r="P48" s="21" t="n">
        <v>0.45</v>
      </c>
    </row>
    <row r="49" customFormat="false" ht="18" hidden="false" customHeight="true" outlineLevel="0" collapsed="false">
      <c r="B49" s="9" t="s">
        <v>72</v>
      </c>
      <c r="C49" s="11" t="s">
        <v>73</v>
      </c>
      <c r="D49" s="10" t="s">
        <v>74</v>
      </c>
      <c r="E49" s="21" t="n">
        <v>1.467</v>
      </c>
      <c r="F49" s="21" t="n">
        <v>4.086</v>
      </c>
      <c r="G49" s="21" t="n">
        <v>8.781</v>
      </c>
      <c r="H49" s="21" t="n">
        <v>77.766</v>
      </c>
      <c r="I49" s="21" t="n">
        <v>0.0005</v>
      </c>
      <c r="J49" s="21" t="n">
        <v>0.005</v>
      </c>
      <c r="K49" s="21" t="n">
        <v>9.6</v>
      </c>
      <c r="L49" s="21" t="n">
        <v>2.005</v>
      </c>
      <c r="M49" s="21" t="n">
        <v>40.7</v>
      </c>
      <c r="N49" s="21" t="n">
        <v>21.6</v>
      </c>
      <c r="O49" s="21" t="n">
        <v>43.7</v>
      </c>
      <c r="P49" s="21" t="n">
        <v>1</v>
      </c>
    </row>
    <row r="50" customFormat="false" ht="18" hidden="true" customHeight="true" outlineLevel="0" collapsed="false">
      <c r="B50" s="9"/>
      <c r="C50" s="11" t="s">
        <v>75</v>
      </c>
      <c r="D50" s="10" t="n">
        <v>200</v>
      </c>
      <c r="E50" s="21" t="n">
        <v>1.442</v>
      </c>
      <c r="F50" s="21" t="n">
        <v>3.936</v>
      </c>
      <c r="G50" s="21" t="n">
        <v>8.746</v>
      </c>
      <c r="H50" s="21" t="n">
        <v>76.176</v>
      </c>
      <c r="I50" s="21" t="n">
        <v>0</v>
      </c>
      <c r="J50" s="21" t="n">
        <v>0</v>
      </c>
      <c r="K50" s="21" t="n">
        <v>8.6</v>
      </c>
      <c r="L50" s="21" t="n">
        <v>2</v>
      </c>
      <c r="M50" s="21" t="n">
        <v>39.8</v>
      </c>
      <c r="N50" s="21" t="n">
        <v>21</v>
      </c>
      <c r="O50" s="21" t="n">
        <v>43.6</v>
      </c>
      <c r="P50" s="21" t="n">
        <v>1</v>
      </c>
    </row>
    <row r="51" customFormat="false" ht="27.75" hidden="true" customHeight="true" outlineLevel="0" collapsed="false">
      <c r="A51" s="1" t="n">
        <v>2</v>
      </c>
      <c r="B51" s="9"/>
      <c r="C51" s="11" t="s">
        <v>76</v>
      </c>
      <c r="D51" s="10" t="n">
        <v>10</v>
      </c>
      <c r="E51" s="21" t="n">
        <v>0.025</v>
      </c>
      <c r="F51" s="21" t="n">
        <v>0.15</v>
      </c>
      <c r="G51" s="21" t="n">
        <v>0.035</v>
      </c>
      <c r="H51" s="21" t="n">
        <v>1.59</v>
      </c>
      <c r="I51" s="21" t="n">
        <v>0.0005</v>
      </c>
      <c r="J51" s="21" t="n">
        <v>0.005</v>
      </c>
      <c r="K51" s="21" t="n">
        <v>1</v>
      </c>
      <c r="L51" s="21" t="n">
        <v>0.005</v>
      </c>
      <c r="M51" s="21" t="n">
        <v>0.9</v>
      </c>
      <c r="N51" s="21" t="n">
        <v>0.6</v>
      </c>
      <c r="O51" s="21" t="n">
        <v>0.1</v>
      </c>
      <c r="P51" s="21" t="n">
        <v>0</v>
      </c>
    </row>
    <row r="52" customFormat="false" ht="16.9" hidden="false" customHeight="true" outlineLevel="0" collapsed="false">
      <c r="A52" s="1" t="n">
        <v>2</v>
      </c>
      <c r="B52" s="9" t="s">
        <v>77</v>
      </c>
      <c r="C52" s="11" t="s">
        <v>78</v>
      </c>
      <c r="D52" s="10" t="n">
        <v>90</v>
      </c>
      <c r="E52" s="21" t="n">
        <v>6.8</v>
      </c>
      <c r="F52" s="21" t="n">
        <v>12.32</v>
      </c>
      <c r="G52" s="21" t="n">
        <v>7.76</v>
      </c>
      <c r="H52" s="21" t="n">
        <v>169.12</v>
      </c>
      <c r="I52" s="21" t="n">
        <v>0</v>
      </c>
      <c r="J52" s="21" t="n">
        <v>0.08</v>
      </c>
      <c r="K52" s="21" t="n">
        <v>0</v>
      </c>
      <c r="L52" s="21" t="n">
        <v>2.72</v>
      </c>
      <c r="M52" s="21" t="n">
        <v>14.72</v>
      </c>
      <c r="N52" s="21" t="n">
        <v>12.08</v>
      </c>
      <c r="O52" s="21" t="n">
        <v>102.08</v>
      </c>
      <c r="P52" s="21" t="n">
        <v>1.12</v>
      </c>
    </row>
    <row r="53" customFormat="false" ht="16.9" hidden="false" customHeight="true" outlineLevel="0" collapsed="false">
      <c r="B53" s="9" t="s">
        <v>79</v>
      </c>
      <c r="C53" s="11" t="s">
        <v>80</v>
      </c>
      <c r="D53" s="10" t="n">
        <v>150</v>
      </c>
      <c r="E53" s="21" t="n">
        <v>8.58</v>
      </c>
      <c r="F53" s="21" t="n">
        <v>5.79</v>
      </c>
      <c r="G53" s="21" t="n">
        <v>38.52</v>
      </c>
      <c r="H53" s="21" t="n">
        <v>240.51</v>
      </c>
      <c r="I53" s="21" t="n">
        <v>0.24</v>
      </c>
      <c r="J53" s="21" t="n">
        <v>0</v>
      </c>
      <c r="K53" s="21" t="n">
        <v>0.015</v>
      </c>
      <c r="L53" s="21" t="n">
        <v>0.6</v>
      </c>
      <c r="M53" s="21" t="n">
        <v>15.39</v>
      </c>
      <c r="N53" s="21" t="n">
        <v>203.325</v>
      </c>
      <c r="O53" s="21" t="n">
        <v>135.48</v>
      </c>
      <c r="P53" s="21" t="n">
        <v>4.65</v>
      </c>
    </row>
    <row r="54" customFormat="false" ht="14.45" hidden="false" customHeight="true" outlineLevel="0" collapsed="false">
      <c r="A54" s="1" t="n">
        <v>2</v>
      </c>
      <c r="B54" s="9" t="s">
        <v>81</v>
      </c>
      <c r="C54" s="11" t="s">
        <v>82</v>
      </c>
      <c r="D54" s="10" t="n">
        <v>200</v>
      </c>
      <c r="E54" s="21" t="n">
        <v>0.16</v>
      </c>
      <c r="F54" s="21" t="n">
        <v>0.16</v>
      </c>
      <c r="G54" s="21" t="n">
        <v>19.88</v>
      </c>
      <c r="H54" s="21" t="n">
        <v>81.6</v>
      </c>
      <c r="I54" s="21" t="n">
        <v>0.02</v>
      </c>
      <c r="J54" s="21" t="n">
        <v>0.9</v>
      </c>
      <c r="K54" s="21" t="n">
        <v>0</v>
      </c>
      <c r="L54" s="21" t="n">
        <v>0.08</v>
      </c>
      <c r="M54" s="21" t="n">
        <v>13.94</v>
      </c>
      <c r="N54" s="21" t="n">
        <v>4.4</v>
      </c>
      <c r="O54" s="21" t="n">
        <v>5.14</v>
      </c>
      <c r="P54" s="21" t="n">
        <v>0.936</v>
      </c>
    </row>
    <row r="55" customFormat="false" ht="16.9" hidden="false" customHeight="true" outlineLevel="0" collapsed="false">
      <c r="A55" s="1" t="n">
        <v>2</v>
      </c>
      <c r="B55" s="9" t="s">
        <v>45</v>
      </c>
      <c r="C55" s="11" t="s">
        <v>46</v>
      </c>
      <c r="D55" s="10" t="n">
        <v>30</v>
      </c>
      <c r="E55" s="21" t="n">
        <v>2.3</v>
      </c>
      <c r="F55" s="21" t="n">
        <v>0.2</v>
      </c>
      <c r="G55" s="21" t="n">
        <v>14.8</v>
      </c>
      <c r="H55" s="21" t="n">
        <v>70.2</v>
      </c>
      <c r="I55" s="21" t="n">
        <v>0</v>
      </c>
      <c r="J55" s="21" t="n">
        <v>0</v>
      </c>
      <c r="K55" s="21" t="n">
        <v>0</v>
      </c>
      <c r="L55" s="21" t="n">
        <v>0.3</v>
      </c>
      <c r="M55" s="21" t="n">
        <v>6</v>
      </c>
      <c r="N55" s="21" t="n">
        <v>19.5</v>
      </c>
      <c r="O55" s="21" t="n">
        <v>4.2</v>
      </c>
      <c r="P55" s="21" t="n">
        <v>0.3</v>
      </c>
    </row>
    <row r="56" customFormat="false" ht="16.9" hidden="false" customHeight="true" outlineLevel="0" collapsed="false">
      <c r="B56" s="9" t="s">
        <v>47</v>
      </c>
      <c r="C56" s="11" t="s">
        <v>48</v>
      </c>
      <c r="D56" s="10" t="n">
        <v>40</v>
      </c>
      <c r="E56" s="21" t="n">
        <v>2.6</v>
      </c>
      <c r="F56" s="21" t="n">
        <v>0.5</v>
      </c>
      <c r="G56" s="21" t="n">
        <v>15.8</v>
      </c>
      <c r="H56" s="21" t="n">
        <v>78.1</v>
      </c>
      <c r="I56" s="21" t="n">
        <v>0.1</v>
      </c>
      <c r="J56" s="21" t="n">
        <v>0</v>
      </c>
      <c r="K56" s="21" t="n">
        <v>0</v>
      </c>
      <c r="L56" s="21" t="n">
        <v>0.6</v>
      </c>
      <c r="M56" s="21" t="n">
        <v>11.6</v>
      </c>
      <c r="N56" s="21" t="n">
        <v>60</v>
      </c>
      <c r="O56" s="21" t="n">
        <v>18.8</v>
      </c>
      <c r="P56" s="21" t="n">
        <v>1.6</v>
      </c>
    </row>
    <row r="57" customFormat="false" ht="13.9" hidden="false" customHeight="true" outlineLevel="0" collapsed="false">
      <c r="A57" s="1" t="n">
        <v>2</v>
      </c>
      <c r="B57" s="9"/>
      <c r="C57" s="9" t="s">
        <v>30</v>
      </c>
      <c r="D57" s="20"/>
      <c r="E57" s="9" t="n">
        <v>22.507</v>
      </c>
      <c r="F57" s="9" t="n">
        <v>24.886</v>
      </c>
      <c r="G57" s="9" t="n">
        <v>107.671</v>
      </c>
      <c r="H57" s="9" t="n">
        <v>744.296</v>
      </c>
      <c r="I57" s="9" t="n">
        <v>0.3635</v>
      </c>
      <c r="J57" s="9" t="n">
        <v>7.945</v>
      </c>
      <c r="K57" s="9" t="n">
        <v>9.615</v>
      </c>
      <c r="L57" s="9" t="n">
        <v>6.605</v>
      </c>
      <c r="M57" s="9" t="n">
        <v>111.05</v>
      </c>
      <c r="N57" s="9" t="n">
        <v>341.575</v>
      </c>
      <c r="O57" s="9" t="n">
        <v>318.7</v>
      </c>
      <c r="P57" s="9" t="n">
        <v>9.456</v>
      </c>
    </row>
    <row r="58" customFormat="false" ht="18" hidden="false" customHeight="true" outlineLevel="0" collapsed="false">
      <c r="A58" s="1" t="n">
        <v>2</v>
      </c>
      <c r="B58" s="22" t="s">
        <v>49</v>
      </c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16"/>
      <c r="R58" s="23"/>
      <c r="S58" s="24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</row>
    <row r="59" customFormat="false" ht="19.9" hidden="false" customHeight="true" outlineLevel="0" collapsed="false">
      <c r="A59" s="1" t="n">
        <v>2</v>
      </c>
      <c r="B59" s="9" t="s">
        <v>83</v>
      </c>
      <c r="C59" s="26" t="s">
        <v>84</v>
      </c>
      <c r="D59" s="27" t="s">
        <v>85</v>
      </c>
      <c r="E59" s="12" t="n">
        <v>4.672</v>
      </c>
      <c r="F59" s="12" t="n">
        <v>12.064</v>
      </c>
      <c r="G59" s="12" t="n">
        <v>29.056</v>
      </c>
      <c r="H59" s="12" t="n">
        <v>265.6</v>
      </c>
      <c r="I59" s="12" t="n">
        <v>0.192</v>
      </c>
      <c r="J59" s="12" t="n">
        <v>6</v>
      </c>
      <c r="K59" s="12" t="n">
        <v>33.6</v>
      </c>
      <c r="L59" s="12" t="n">
        <v>3.888</v>
      </c>
      <c r="M59" s="12" t="n">
        <v>36.768</v>
      </c>
      <c r="N59" s="12" t="n">
        <v>129.024</v>
      </c>
      <c r="O59" s="12" t="n">
        <v>42.736</v>
      </c>
      <c r="P59" s="28" t="n">
        <v>1.296</v>
      </c>
      <c r="Q59" s="16"/>
      <c r="R59" s="23"/>
      <c r="S59" s="24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/>
      <c r="AE59" s="25"/>
    </row>
    <row r="60" customFormat="false" ht="14.45" hidden="false" customHeight="true" outlineLevel="0" collapsed="false">
      <c r="A60" s="1" t="n">
        <v>2</v>
      </c>
      <c r="B60" s="19" t="s">
        <v>81</v>
      </c>
      <c r="C60" s="26" t="s">
        <v>86</v>
      </c>
      <c r="D60" s="27" t="n">
        <v>200</v>
      </c>
      <c r="E60" s="12" t="n">
        <v>0.14</v>
      </c>
      <c r="F60" s="12" t="n">
        <v>0.02</v>
      </c>
      <c r="G60" s="12" t="n">
        <v>15.2</v>
      </c>
      <c r="H60" s="12" t="n">
        <v>61.54</v>
      </c>
      <c r="I60" s="12" t="n">
        <v>0</v>
      </c>
      <c r="J60" s="12" t="n">
        <v>2.84</v>
      </c>
      <c r="K60" s="12" t="n">
        <v>0</v>
      </c>
      <c r="L60" s="12" t="n">
        <v>0.02</v>
      </c>
      <c r="M60" s="12" t="n">
        <v>14.2</v>
      </c>
      <c r="N60" s="12" t="n">
        <v>4.4</v>
      </c>
      <c r="O60" s="12" t="n">
        <v>2.4</v>
      </c>
      <c r="P60" s="28" t="n">
        <v>0.36</v>
      </c>
      <c r="Q60" s="16"/>
      <c r="R60" s="23"/>
      <c r="S60" s="24"/>
      <c r="T60" s="25"/>
      <c r="U60" s="25"/>
      <c r="V60" s="25"/>
      <c r="W60" s="25"/>
      <c r="X60" s="25"/>
      <c r="Y60" s="25"/>
      <c r="Z60" s="25"/>
      <c r="AA60" s="25"/>
      <c r="AB60" s="25"/>
      <c r="AC60" s="25"/>
      <c r="AD60" s="25"/>
      <c r="AE60" s="25"/>
    </row>
    <row r="61" customFormat="false" ht="14.45" hidden="false" customHeight="true" outlineLevel="0" collapsed="false">
      <c r="A61" s="1" t="n">
        <v>2</v>
      </c>
      <c r="B61" s="13"/>
      <c r="C61" s="9" t="s">
        <v>30</v>
      </c>
      <c r="D61" s="27"/>
      <c r="E61" s="9" t="n">
        <v>4.812</v>
      </c>
      <c r="F61" s="9" t="n">
        <v>12.084</v>
      </c>
      <c r="G61" s="9" t="n">
        <v>44.256</v>
      </c>
      <c r="H61" s="9" t="n">
        <v>327.14</v>
      </c>
      <c r="I61" s="9" t="n">
        <v>0.192</v>
      </c>
      <c r="J61" s="9" t="n">
        <v>8.84</v>
      </c>
      <c r="K61" s="9" t="n">
        <v>33.6</v>
      </c>
      <c r="L61" s="9" t="n">
        <v>3.908</v>
      </c>
      <c r="M61" s="9" t="n">
        <v>50.968</v>
      </c>
      <c r="N61" s="9" t="n">
        <v>133.424</v>
      </c>
      <c r="O61" s="9" t="n">
        <v>45.136</v>
      </c>
      <c r="P61" s="22" t="n">
        <v>1.656</v>
      </c>
      <c r="Q61" s="16"/>
      <c r="R61" s="23"/>
      <c r="S61" s="24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customFormat="false" ht="15.6" hidden="false" customHeight="true" outlineLevel="0" collapsed="false">
      <c r="A62" s="1" t="n">
        <v>2</v>
      </c>
      <c r="B62" s="13"/>
      <c r="C62" s="9" t="s">
        <v>87</v>
      </c>
      <c r="D62" s="27"/>
      <c r="E62" s="9" t="n">
        <f aca="false">E61+E57+E44</f>
        <v>42.1685</v>
      </c>
      <c r="F62" s="9" t="n">
        <f aca="false">F61+F57+F44</f>
        <v>57.0000869565217</v>
      </c>
      <c r="G62" s="9" t="n">
        <f aca="false">G61+G57+G44</f>
        <v>235.3855</v>
      </c>
      <c r="H62" s="9" t="n">
        <f aca="false">H61+H57+H44</f>
        <v>1649.4287826087</v>
      </c>
      <c r="I62" s="9" t="n">
        <f aca="false">I61+I57+I44</f>
        <v>0.786195652173913</v>
      </c>
      <c r="J62" s="9" t="n">
        <f aca="false">J61+J57+J44</f>
        <v>22.5928260869565</v>
      </c>
      <c r="K62" s="9" t="n">
        <f aca="false">K61+K57+K44</f>
        <v>43.6150434782609</v>
      </c>
      <c r="L62" s="9" t="n">
        <f aca="false">L61+L57+L44</f>
        <v>14.2182173913043</v>
      </c>
      <c r="M62" s="9" t="n">
        <f aca="false">M61+M57+M44</f>
        <v>347.605369565217</v>
      </c>
      <c r="N62" s="9" t="n">
        <f aca="false">N61+N57+N44</f>
        <v>710.432913043478</v>
      </c>
      <c r="O62" s="9" t="n">
        <f aca="false">O61+O57+O44</f>
        <v>479.857826086957</v>
      </c>
      <c r="P62" s="22" t="n">
        <f aca="false">P61+P57+P44</f>
        <v>13.7393913043478</v>
      </c>
      <c r="Q62" s="16"/>
      <c r="R62" s="23"/>
      <c r="S62" s="24"/>
      <c r="T62" s="25"/>
      <c r="U62" s="25"/>
      <c r="V62" s="25"/>
      <c r="W62" s="25"/>
      <c r="X62" s="25"/>
      <c r="Y62" s="25"/>
      <c r="Z62" s="25"/>
      <c r="AA62" s="25"/>
      <c r="AB62" s="25"/>
      <c r="AC62" s="25"/>
      <c r="AD62" s="25"/>
      <c r="AE62" s="25"/>
    </row>
    <row r="63" s="3" customFormat="true" ht="20.1" hidden="false" customHeight="true" outlineLevel="0" collapsed="false">
      <c r="B63" s="14"/>
      <c r="C63" s="14"/>
      <c r="D63" s="15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23"/>
      <c r="S63" s="24"/>
      <c r="T63" s="25"/>
      <c r="U63" s="25"/>
      <c r="V63" s="25"/>
      <c r="W63" s="25"/>
      <c r="X63" s="25"/>
      <c r="Y63" s="25"/>
      <c r="Z63" s="25"/>
      <c r="AA63" s="25"/>
      <c r="AB63" s="25"/>
      <c r="AC63" s="25"/>
      <c r="AD63" s="25"/>
      <c r="AE63" s="25"/>
    </row>
    <row r="64" s="3" customFormat="true" ht="20.1" hidden="false" customHeight="true" outlineLevel="0" collapsed="false">
      <c r="B64" s="4" t="s">
        <v>88</v>
      </c>
      <c r="C64" s="5"/>
      <c r="D64" s="15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23"/>
      <c r="S64" s="24"/>
      <c r="T64" s="25"/>
      <c r="U64" s="25"/>
      <c r="V64" s="25"/>
      <c r="W64" s="25"/>
      <c r="X64" s="25"/>
      <c r="Y64" s="25"/>
      <c r="Z64" s="25"/>
      <c r="AA64" s="25"/>
      <c r="AB64" s="25"/>
      <c r="AC64" s="25"/>
      <c r="AD64" s="25"/>
      <c r="AE64" s="25"/>
    </row>
    <row r="65" s="3" customFormat="true" ht="20.1" hidden="false" customHeight="true" outlineLevel="0" collapsed="false">
      <c r="B65" s="4" t="s">
        <v>1</v>
      </c>
      <c r="C65" s="5"/>
      <c r="D65" s="15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24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</row>
    <row r="66" s="3" customFormat="true" ht="20.1" hidden="false" customHeight="true" outlineLevel="0" collapsed="false">
      <c r="B66" s="4" t="s">
        <v>2</v>
      </c>
      <c r="C66" s="5"/>
      <c r="D66" s="15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</row>
    <row r="67" s="3" customFormat="true" ht="27" hidden="false" customHeight="true" outlineLevel="0" collapsed="false">
      <c r="B67" s="17" t="s">
        <v>3</v>
      </c>
      <c r="C67" s="17" t="s">
        <v>4</v>
      </c>
      <c r="D67" s="18" t="s">
        <v>5</v>
      </c>
      <c r="E67" s="9" t="s">
        <v>6</v>
      </c>
      <c r="F67" s="9"/>
      <c r="G67" s="9"/>
      <c r="H67" s="9" t="s">
        <v>7</v>
      </c>
      <c r="I67" s="9" t="s">
        <v>8</v>
      </c>
      <c r="J67" s="9"/>
      <c r="K67" s="9"/>
      <c r="L67" s="9"/>
      <c r="M67" s="9" t="s">
        <v>9</v>
      </c>
      <c r="N67" s="9"/>
      <c r="O67" s="9"/>
      <c r="P67" s="9"/>
    </row>
    <row r="68" s="3" customFormat="true" ht="32.45" hidden="false" customHeight="true" outlineLevel="0" collapsed="false">
      <c r="B68" s="17"/>
      <c r="C68" s="17"/>
      <c r="D68" s="18"/>
      <c r="E68" s="9" t="s">
        <v>10</v>
      </c>
      <c r="F68" s="9" t="s">
        <v>11</v>
      </c>
      <c r="G68" s="9" t="s">
        <v>12</v>
      </c>
      <c r="H68" s="9"/>
      <c r="I68" s="9" t="s">
        <v>13</v>
      </c>
      <c r="J68" s="9" t="s">
        <v>14</v>
      </c>
      <c r="K68" s="9" t="s">
        <v>15</v>
      </c>
      <c r="L68" s="9" t="s">
        <v>16</v>
      </c>
      <c r="M68" s="9" t="s">
        <v>17</v>
      </c>
      <c r="N68" s="9" t="s">
        <v>18</v>
      </c>
      <c r="O68" s="9" t="s">
        <v>19</v>
      </c>
      <c r="P68" s="9" t="s">
        <v>20</v>
      </c>
    </row>
    <row r="69" customFormat="false" ht="18" hidden="false" customHeight="true" outlineLevel="0" collapsed="false">
      <c r="A69" s="1" t="n">
        <v>3</v>
      </c>
      <c r="B69" s="9" t="s">
        <v>21</v>
      </c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</row>
    <row r="70" customFormat="false" ht="29.45" hidden="false" customHeight="true" outlineLevel="0" collapsed="false">
      <c r="A70" s="1" t="n">
        <v>3</v>
      </c>
      <c r="B70" s="9" t="s">
        <v>89</v>
      </c>
      <c r="C70" s="11" t="s">
        <v>90</v>
      </c>
      <c r="D70" s="10" t="n">
        <v>100</v>
      </c>
      <c r="E70" s="13" t="n">
        <v>13.6515</v>
      </c>
      <c r="F70" s="13" t="n">
        <v>9.899</v>
      </c>
      <c r="G70" s="13" t="n">
        <v>2.888</v>
      </c>
      <c r="H70" s="13" t="n">
        <v>155.249</v>
      </c>
      <c r="I70" s="13" t="n">
        <v>0.07695</v>
      </c>
      <c r="J70" s="13" t="n">
        <v>0.095</v>
      </c>
      <c r="K70" s="13" t="n">
        <v>1.3585</v>
      </c>
      <c r="L70" s="13" t="n">
        <v>2.603</v>
      </c>
      <c r="M70" s="13" t="n">
        <v>45.1155</v>
      </c>
      <c r="N70" s="13" t="n">
        <v>27.2935</v>
      </c>
      <c r="O70" s="13" t="n">
        <v>12.4165</v>
      </c>
      <c r="P70" s="13" t="n">
        <v>1.6625</v>
      </c>
    </row>
    <row r="71" customFormat="false" ht="16.15" hidden="false" customHeight="true" outlineLevel="0" collapsed="false">
      <c r="A71" s="1" t="n">
        <v>3</v>
      </c>
      <c r="B71" s="9" t="s">
        <v>32</v>
      </c>
      <c r="C71" s="11" t="s">
        <v>33</v>
      </c>
      <c r="D71" s="10" t="n">
        <v>60</v>
      </c>
      <c r="E71" s="13" t="n">
        <v>0.48</v>
      </c>
      <c r="F71" s="13" t="n">
        <v>0.06</v>
      </c>
      <c r="G71" s="13" t="n">
        <v>1.5</v>
      </c>
      <c r="H71" s="13" t="n">
        <v>8.46</v>
      </c>
      <c r="I71" s="13" t="n">
        <v>0</v>
      </c>
      <c r="J71" s="13" t="n">
        <v>6</v>
      </c>
      <c r="K71" s="13" t="n">
        <v>0</v>
      </c>
      <c r="L71" s="13" t="n">
        <v>0</v>
      </c>
      <c r="M71" s="13" t="n">
        <v>13.98</v>
      </c>
      <c r="N71" s="13" t="n">
        <v>24.96</v>
      </c>
      <c r="O71" s="13" t="n">
        <v>8.4</v>
      </c>
      <c r="P71" s="13" t="n">
        <v>0.36</v>
      </c>
    </row>
    <row r="72" customFormat="false" ht="16.15" hidden="false" customHeight="true" outlineLevel="0" collapsed="false">
      <c r="B72" s="9" t="s">
        <v>34</v>
      </c>
      <c r="C72" s="11" t="s">
        <v>91</v>
      </c>
      <c r="D72" s="10" t="n">
        <v>60</v>
      </c>
      <c r="E72" s="13" t="n">
        <v>1.02</v>
      </c>
      <c r="F72" s="13" t="n">
        <v>1.8</v>
      </c>
      <c r="G72" s="13" t="n">
        <v>3.6</v>
      </c>
      <c r="H72" s="13" t="n">
        <v>34.68</v>
      </c>
      <c r="I72" s="13" t="n">
        <v>0</v>
      </c>
      <c r="J72" s="13" t="n">
        <v>3.72</v>
      </c>
      <c r="K72" s="13" t="n">
        <v>0</v>
      </c>
      <c r="L72" s="13" t="n">
        <v>1.32</v>
      </c>
      <c r="M72" s="13" t="n">
        <v>21.84</v>
      </c>
      <c r="N72" s="13" t="n">
        <v>21.84</v>
      </c>
      <c r="O72" s="13" t="n">
        <v>7.98</v>
      </c>
      <c r="P72" s="13" t="n">
        <v>0.42</v>
      </c>
    </row>
    <row r="73" customFormat="false" ht="16.15" hidden="false" customHeight="true" outlineLevel="0" collapsed="false">
      <c r="B73" s="9"/>
      <c r="C73" s="11" t="s">
        <v>64</v>
      </c>
      <c r="D73" s="10"/>
      <c r="E73" s="9" t="n">
        <v>0.75</v>
      </c>
      <c r="F73" s="9" t="n">
        <v>0.93</v>
      </c>
      <c r="G73" s="9" t="n">
        <v>2.55</v>
      </c>
      <c r="H73" s="9" t="n">
        <v>21.57</v>
      </c>
      <c r="I73" s="9" t="n">
        <v>0</v>
      </c>
      <c r="J73" s="9" t="n">
        <v>4.86</v>
      </c>
      <c r="K73" s="9" t="n">
        <v>0</v>
      </c>
      <c r="L73" s="9" t="n">
        <v>0.66</v>
      </c>
      <c r="M73" s="9" t="n">
        <v>17.91</v>
      </c>
      <c r="N73" s="9" t="n">
        <v>23.4</v>
      </c>
      <c r="O73" s="9" t="n">
        <v>8.19</v>
      </c>
      <c r="P73" s="9" t="n">
        <v>0.39</v>
      </c>
    </row>
    <row r="74" customFormat="false" ht="13.9" hidden="false" customHeight="true" outlineLevel="0" collapsed="false">
      <c r="B74" s="9" t="s">
        <v>45</v>
      </c>
      <c r="C74" s="11" t="s">
        <v>46</v>
      </c>
      <c r="D74" s="10" t="n">
        <v>30</v>
      </c>
      <c r="E74" s="13" t="n">
        <v>2.3</v>
      </c>
      <c r="F74" s="13" t="n">
        <v>0.2</v>
      </c>
      <c r="G74" s="13" t="n">
        <v>14.8</v>
      </c>
      <c r="H74" s="13" t="n">
        <v>70.2</v>
      </c>
      <c r="I74" s="13" t="n">
        <v>0</v>
      </c>
      <c r="J74" s="13" t="n">
        <v>0</v>
      </c>
      <c r="K74" s="13" t="n">
        <v>0</v>
      </c>
      <c r="L74" s="13" t="n">
        <v>0.3</v>
      </c>
      <c r="M74" s="13" t="n">
        <v>6</v>
      </c>
      <c r="N74" s="13" t="n">
        <v>19.5</v>
      </c>
      <c r="O74" s="13" t="n">
        <v>4.2</v>
      </c>
      <c r="P74" s="13" t="n">
        <v>0.3</v>
      </c>
    </row>
    <row r="75" customFormat="false" ht="15.6" hidden="false" customHeight="true" outlineLevel="0" collapsed="false">
      <c r="B75" s="9"/>
      <c r="C75" s="11" t="s">
        <v>92</v>
      </c>
      <c r="D75" s="10" t="n">
        <v>100</v>
      </c>
      <c r="E75" s="13" t="n">
        <v>4</v>
      </c>
      <c r="F75" s="13" t="n">
        <v>4.7</v>
      </c>
      <c r="G75" s="13" t="n">
        <v>27.8</v>
      </c>
      <c r="H75" s="13" t="n">
        <v>169.5</v>
      </c>
      <c r="I75" s="13" t="n">
        <v>0.06</v>
      </c>
      <c r="J75" s="13" t="n">
        <v>0</v>
      </c>
      <c r="K75" s="13" t="n">
        <v>0.01</v>
      </c>
      <c r="L75" s="13" t="n">
        <v>2</v>
      </c>
      <c r="M75" s="13" t="n">
        <v>16</v>
      </c>
      <c r="N75" s="13" t="n">
        <v>44</v>
      </c>
      <c r="O75" s="13" t="n">
        <v>6</v>
      </c>
      <c r="P75" s="13" t="n">
        <v>0.6</v>
      </c>
    </row>
    <row r="76" customFormat="false" ht="15.6" hidden="false" customHeight="true" outlineLevel="0" collapsed="false">
      <c r="B76" s="9" t="s">
        <v>93</v>
      </c>
      <c r="C76" s="11" t="s">
        <v>86</v>
      </c>
      <c r="D76" s="10" t="s">
        <v>94</v>
      </c>
      <c r="E76" s="13" t="n">
        <v>0.14</v>
      </c>
      <c r="F76" s="13" t="n">
        <v>0.02</v>
      </c>
      <c r="G76" s="13" t="n">
        <v>15.2</v>
      </c>
      <c r="H76" s="13" t="n">
        <v>61.54</v>
      </c>
      <c r="I76" s="13" t="n">
        <v>0</v>
      </c>
      <c r="J76" s="13" t="n">
        <v>2.84</v>
      </c>
      <c r="K76" s="13" t="n">
        <v>0</v>
      </c>
      <c r="L76" s="13" t="n">
        <v>0.02</v>
      </c>
      <c r="M76" s="13" t="n">
        <v>14.2</v>
      </c>
      <c r="N76" s="13" t="n">
        <v>4.4</v>
      </c>
      <c r="O76" s="13" t="n">
        <v>2.4</v>
      </c>
      <c r="P76" s="13" t="n">
        <v>0.36</v>
      </c>
    </row>
    <row r="77" customFormat="false" ht="14.45" hidden="false" customHeight="true" outlineLevel="0" collapsed="false">
      <c r="A77" s="1" t="n">
        <v>3</v>
      </c>
      <c r="B77" s="9"/>
      <c r="C77" s="9" t="s">
        <v>30</v>
      </c>
      <c r="D77" s="10"/>
      <c r="E77" s="9" t="n">
        <f aca="false">E76+E75+E74+E73+E70</f>
        <v>20.8415</v>
      </c>
      <c r="F77" s="9" t="n">
        <f aca="false">F76+F75+F74+F73+F70</f>
        <v>15.749</v>
      </c>
      <c r="G77" s="9" t="n">
        <f aca="false">G76+G75+G74+G73+G70</f>
        <v>63.238</v>
      </c>
      <c r="H77" s="9" t="n">
        <f aca="false">H76+H75+H74+H73+H70</f>
        <v>478.059</v>
      </c>
      <c r="I77" s="9" t="n">
        <f aca="false">I76+I75+I74+I73+I70</f>
        <v>0.13695</v>
      </c>
      <c r="J77" s="9" t="n">
        <f aca="false">J76+J75+J74+J73+J70</f>
        <v>7.795</v>
      </c>
      <c r="K77" s="9" t="n">
        <f aca="false">K76+K75+K74+K73+K70</f>
        <v>1.3685</v>
      </c>
      <c r="L77" s="9" t="n">
        <f aca="false">L76+L75+L74+L73+L70</f>
        <v>5.583</v>
      </c>
      <c r="M77" s="9" t="n">
        <f aca="false">M76+M75+M74+M73+M70</f>
        <v>99.2255</v>
      </c>
      <c r="N77" s="9" t="n">
        <f aca="false">N76+N75+N74+N73+N70</f>
        <v>118.5935</v>
      </c>
      <c r="O77" s="9" t="n">
        <f aca="false">O76+O75+O74+O73+O70</f>
        <v>33.2065</v>
      </c>
      <c r="P77" s="9" t="n">
        <f aca="false">P76+P75+P74+P73+P70</f>
        <v>3.3125</v>
      </c>
    </row>
    <row r="78" customFormat="false" ht="13.9" hidden="false" customHeight="true" outlineLevel="0" collapsed="false">
      <c r="A78" s="1" t="n">
        <v>3</v>
      </c>
      <c r="B78" s="9" t="s">
        <v>31</v>
      </c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</row>
    <row r="79" customFormat="false" ht="15.6" hidden="false" customHeight="true" outlineLevel="0" collapsed="false">
      <c r="B79" s="9" t="s">
        <v>95</v>
      </c>
      <c r="C79" s="11" t="s">
        <v>96</v>
      </c>
      <c r="D79" s="10" t="n">
        <v>60</v>
      </c>
      <c r="E79" s="13" t="n">
        <v>2.82</v>
      </c>
      <c r="F79" s="13" t="n">
        <v>5.7</v>
      </c>
      <c r="G79" s="13" t="n">
        <v>4.278</v>
      </c>
      <c r="H79" s="13" t="n">
        <v>79.68</v>
      </c>
      <c r="I79" s="13" t="n">
        <v>0.012</v>
      </c>
      <c r="J79" s="13" t="n">
        <v>4.926</v>
      </c>
      <c r="K79" s="13" t="n">
        <v>0.024</v>
      </c>
      <c r="L79" s="13" t="n">
        <v>1.416</v>
      </c>
      <c r="M79" s="13" t="n">
        <v>97.182</v>
      </c>
      <c r="N79" s="13" t="n">
        <v>65.958</v>
      </c>
      <c r="O79" s="13" t="n">
        <v>13.842</v>
      </c>
      <c r="P79" s="13" t="n">
        <v>0.768</v>
      </c>
    </row>
    <row r="80" customFormat="false" ht="16.15" hidden="false" customHeight="true" outlineLevel="0" collapsed="false">
      <c r="B80" s="9" t="s">
        <v>97</v>
      </c>
      <c r="C80" s="11" t="s">
        <v>98</v>
      </c>
      <c r="D80" s="10" t="s">
        <v>27</v>
      </c>
      <c r="E80" s="13" t="n">
        <v>4.73</v>
      </c>
      <c r="F80" s="13" t="n">
        <v>4.515</v>
      </c>
      <c r="G80" s="13" t="n">
        <v>14.19</v>
      </c>
      <c r="H80" s="13" t="n">
        <v>127.495</v>
      </c>
      <c r="I80" s="13" t="n">
        <v>0</v>
      </c>
      <c r="J80" s="13" t="n">
        <v>0.215</v>
      </c>
      <c r="K80" s="13" t="n">
        <v>4.945</v>
      </c>
      <c r="L80" s="13" t="n">
        <v>2.15</v>
      </c>
      <c r="M80" s="13" t="n">
        <v>36.765</v>
      </c>
      <c r="N80" s="13" t="n">
        <v>30.53</v>
      </c>
      <c r="O80" s="13" t="n">
        <v>75.68</v>
      </c>
      <c r="P80" s="13" t="n">
        <v>1.72</v>
      </c>
    </row>
    <row r="81" customFormat="false" ht="14.45" hidden="false" customHeight="true" outlineLevel="0" collapsed="false">
      <c r="B81" s="9" t="s">
        <v>99</v>
      </c>
      <c r="C81" s="11" t="s">
        <v>100</v>
      </c>
      <c r="D81" s="10" t="s">
        <v>101</v>
      </c>
      <c r="E81" s="13" t="n">
        <v>12.24</v>
      </c>
      <c r="F81" s="13" t="n">
        <v>7.44</v>
      </c>
      <c r="G81" s="13" t="n">
        <v>2.76</v>
      </c>
      <c r="H81" s="13" t="n">
        <v>126.96</v>
      </c>
      <c r="I81" s="13" t="n">
        <v>0</v>
      </c>
      <c r="J81" s="13" t="n">
        <v>0.12</v>
      </c>
      <c r="K81" s="13" t="n">
        <v>1.32</v>
      </c>
      <c r="L81" s="13" t="n">
        <v>2.28</v>
      </c>
      <c r="M81" s="13" t="n">
        <v>57.6</v>
      </c>
      <c r="N81" s="13" t="n">
        <v>68.52</v>
      </c>
      <c r="O81" s="13" t="n">
        <v>269.88</v>
      </c>
      <c r="P81" s="13" t="n">
        <v>1.2</v>
      </c>
    </row>
    <row r="82" customFormat="false" ht="16.15" hidden="false" customHeight="true" outlineLevel="0" collapsed="false">
      <c r="B82" s="9" t="s">
        <v>102</v>
      </c>
      <c r="C82" s="11" t="s">
        <v>103</v>
      </c>
      <c r="D82" s="10" t="n">
        <v>150</v>
      </c>
      <c r="E82" s="13" t="n">
        <v>3.06</v>
      </c>
      <c r="F82" s="13" t="n">
        <v>4.8</v>
      </c>
      <c r="G82" s="13" t="n">
        <v>15.9</v>
      </c>
      <c r="H82" s="13" t="n">
        <v>119.04</v>
      </c>
      <c r="I82" s="13" t="n">
        <v>0.135</v>
      </c>
      <c r="J82" s="13" t="n">
        <v>18.165</v>
      </c>
      <c r="K82" s="13" t="n">
        <v>0.03</v>
      </c>
      <c r="L82" s="13" t="n">
        <v>0.18</v>
      </c>
      <c r="M82" s="13" t="n">
        <v>36.975</v>
      </c>
      <c r="N82" s="13" t="n">
        <v>86.595</v>
      </c>
      <c r="O82" s="13" t="n">
        <v>27.75</v>
      </c>
      <c r="P82" s="13" t="n">
        <v>1.005</v>
      </c>
    </row>
    <row r="83" customFormat="false" ht="16.15" hidden="false" customHeight="true" outlineLevel="0" collapsed="false">
      <c r="B83" s="9" t="s">
        <v>104</v>
      </c>
      <c r="C83" s="11" t="s">
        <v>105</v>
      </c>
      <c r="D83" s="10" t="n">
        <v>150</v>
      </c>
      <c r="E83" s="13" t="n">
        <v>2.685</v>
      </c>
      <c r="F83" s="13" t="n">
        <v>15.495</v>
      </c>
      <c r="G83" s="13" t="n">
        <v>15.45</v>
      </c>
      <c r="H83" s="13" t="n">
        <v>231.615</v>
      </c>
      <c r="I83" s="13" t="n">
        <v>0.15</v>
      </c>
      <c r="J83" s="13" t="n">
        <v>34.875</v>
      </c>
      <c r="K83" s="13" t="n">
        <v>0</v>
      </c>
      <c r="L83" s="13" t="n">
        <v>6.72</v>
      </c>
      <c r="M83" s="13" t="n">
        <v>36.6</v>
      </c>
      <c r="N83" s="13" t="n">
        <v>78.93</v>
      </c>
      <c r="O83" s="13" t="n">
        <v>34.365</v>
      </c>
      <c r="P83" s="13" t="n">
        <v>1.29</v>
      </c>
    </row>
    <row r="84" customFormat="false" ht="16.15" hidden="false" customHeight="true" outlineLevel="0" collapsed="false">
      <c r="B84" s="9"/>
      <c r="C84" s="11" t="s">
        <v>64</v>
      </c>
      <c r="D84" s="10"/>
      <c r="E84" s="9" t="n">
        <v>2.8725</v>
      </c>
      <c r="F84" s="9" t="n">
        <v>10.1475</v>
      </c>
      <c r="G84" s="9" t="n">
        <v>15.675</v>
      </c>
      <c r="H84" s="9" t="n">
        <v>175.3275</v>
      </c>
      <c r="I84" s="9" t="n">
        <v>0.1425</v>
      </c>
      <c r="J84" s="9" t="n">
        <v>26.52</v>
      </c>
      <c r="K84" s="9" t="n">
        <v>0.015</v>
      </c>
      <c r="L84" s="9" t="n">
        <v>3.45</v>
      </c>
      <c r="M84" s="9" t="n">
        <v>36.7875</v>
      </c>
      <c r="N84" s="9" t="n">
        <v>82.7625</v>
      </c>
      <c r="O84" s="9" t="n">
        <v>31.0575</v>
      </c>
      <c r="P84" s="9" t="n">
        <v>1.1475</v>
      </c>
    </row>
    <row r="85" customFormat="false" ht="14.45" hidden="false" customHeight="true" outlineLevel="0" collapsed="false">
      <c r="A85" s="1" t="n">
        <v>3</v>
      </c>
      <c r="B85" s="9" t="s">
        <v>106</v>
      </c>
      <c r="C85" s="11" t="s">
        <v>53</v>
      </c>
      <c r="D85" s="10" t="n">
        <v>200</v>
      </c>
      <c r="E85" s="13" t="n">
        <v>0.66</v>
      </c>
      <c r="F85" s="13" t="n">
        <v>0.1</v>
      </c>
      <c r="G85" s="13" t="n">
        <v>28.02</v>
      </c>
      <c r="H85" s="13" t="n">
        <v>109.48</v>
      </c>
      <c r="I85" s="13" t="n">
        <v>0</v>
      </c>
      <c r="J85" s="13" t="n">
        <v>0.02</v>
      </c>
      <c r="K85" s="13" t="n">
        <v>0.68</v>
      </c>
      <c r="L85" s="13" t="n">
        <v>0.5</v>
      </c>
      <c r="M85" s="13" t="n">
        <v>32.48</v>
      </c>
      <c r="N85" s="13" t="n">
        <v>17.46</v>
      </c>
      <c r="O85" s="13" t="n">
        <v>23.44</v>
      </c>
      <c r="P85" s="13" t="n">
        <v>0.7</v>
      </c>
    </row>
    <row r="86" customFormat="false" ht="14.45" hidden="false" customHeight="true" outlineLevel="0" collapsed="false">
      <c r="B86" s="9"/>
      <c r="C86" s="11" t="s">
        <v>29</v>
      </c>
      <c r="D86" s="10" t="n">
        <v>150</v>
      </c>
      <c r="E86" s="13" t="n">
        <v>0.6</v>
      </c>
      <c r="F86" s="13" t="n">
        <v>0.6</v>
      </c>
      <c r="G86" s="13" t="n">
        <v>14.7</v>
      </c>
      <c r="H86" s="13" t="n">
        <v>66.6</v>
      </c>
      <c r="I86" s="13" t="n">
        <v>0</v>
      </c>
      <c r="J86" s="13" t="n">
        <v>0</v>
      </c>
      <c r="K86" s="13" t="n">
        <v>15</v>
      </c>
      <c r="L86" s="13" t="n">
        <v>0.3</v>
      </c>
      <c r="M86" s="13" t="n">
        <v>24</v>
      </c>
      <c r="N86" s="13" t="n">
        <v>13.5</v>
      </c>
      <c r="O86" s="13" t="n">
        <v>16.5</v>
      </c>
      <c r="P86" s="13" t="n">
        <v>3.3</v>
      </c>
    </row>
    <row r="87" customFormat="false" ht="16.9" hidden="false" customHeight="true" outlineLevel="0" collapsed="false">
      <c r="B87" s="9" t="s">
        <v>45</v>
      </c>
      <c r="C87" s="11" t="s">
        <v>46</v>
      </c>
      <c r="D87" s="10" t="n">
        <v>30</v>
      </c>
      <c r="E87" s="13" t="n">
        <v>2.3</v>
      </c>
      <c r="F87" s="13" t="n">
        <v>0.2</v>
      </c>
      <c r="G87" s="13" t="n">
        <v>14.8</v>
      </c>
      <c r="H87" s="13" t="n">
        <v>70.2</v>
      </c>
      <c r="I87" s="13" t="n">
        <v>0</v>
      </c>
      <c r="J87" s="13" t="n">
        <v>0</v>
      </c>
      <c r="K87" s="13" t="n">
        <v>0</v>
      </c>
      <c r="L87" s="13" t="n">
        <v>0.3</v>
      </c>
      <c r="M87" s="13" t="n">
        <v>6</v>
      </c>
      <c r="N87" s="13" t="n">
        <v>19.5</v>
      </c>
      <c r="O87" s="13" t="n">
        <v>4.2</v>
      </c>
      <c r="P87" s="13" t="n">
        <v>0.3</v>
      </c>
    </row>
    <row r="88" customFormat="false" ht="13.9" hidden="false" customHeight="true" outlineLevel="0" collapsed="false">
      <c r="A88" s="1" t="n">
        <v>3</v>
      </c>
      <c r="B88" s="9" t="s">
        <v>47</v>
      </c>
      <c r="C88" s="11" t="s">
        <v>48</v>
      </c>
      <c r="D88" s="10" t="n">
        <v>40</v>
      </c>
      <c r="E88" s="13" t="n">
        <v>2.6</v>
      </c>
      <c r="F88" s="13" t="n">
        <v>0.5</v>
      </c>
      <c r="G88" s="13" t="n">
        <v>15.8</v>
      </c>
      <c r="H88" s="13" t="n">
        <v>78.1</v>
      </c>
      <c r="I88" s="13" t="n">
        <v>0.1</v>
      </c>
      <c r="J88" s="13" t="n">
        <v>0</v>
      </c>
      <c r="K88" s="13" t="n">
        <v>0</v>
      </c>
      <c r="L88" s="13" t="n">
        <v>0.6</v>
      </c>
      <c r="M88" s="13" t="n">
        <v>11.6</v>
      </c>
      <c r="N88" s="13" t="n">
        <v>60</v>
      </c>
      <c r="O88" s="13" t="n">
        <v>18.8</v>
      </c>
      <c r="P88" s="13" t="n">
        <v>1.6</v>
      </c>
    </row>
    <row r="89" customFormat="false" ht="13.9" hidden="false" customHeight="true" outlineLevel="0" collapsed="false">
      <c r="A89" s="1" t="n">
        <v>3</v>
      </c>
      <c r="B89" s="9"/>
      <c r="C89" s="9" t="s">
        <v>30</v>
      </c>
      <c r="D89" s="10"/>
      <c r="E89" s="9" t="n">
        <v>28.8225</v>
      </c>
      <c r="F89" s="9" t="n">
        <v>29.2025</v>
      </c>
      <c r="G89" s="9" t="n">
        <v>110.223</v>
      </c>
      <c r="H89" s="9" t="n">
        <v>833.8425</v>
      </c>
      <c r="I89" s="9" t="n">
        <v>0.2545</v>
      </c>
      <c r="J89" s="9" t="n">
        <v>31.801</v>
      </c>
      <c r="K89" s="9" t="n">
        <v>21.984</v>
      </c>
      <c r="L89" s="9" t="n">
        <v>10.996</v>
      </c>
      <c r="M89" s="9" t="n">
        <v>302.4145</v>
      </c>
      <c r="N89" s="9" t="n">
        <v>358.2305</v>
      </c>
      <c r="O89" s="9" t="n">
        <v>453.3995</v>
      </c>
      <c r="P89" s="9" t="n">
        <v>10.7355</v>
      </c>
    </row>
    <row r="90" customFormat="false" ht="18" hidden="false" customHeight="true" outlineLevel="0" collapsed="false">
      <c r="A90" s="1" t="n">
        <v>3</v>
      </c>
      <c r="B90" s="9" t="s">
        <v>49</v>
      </c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</row>
    <row r="91" customFormat="false" ht="33.6" hidden="false" customHeight="true" outlineLevel="0" collapsed="false">
      <c r="A91" s="1" t="n">
        <v>3</v>
      </c>
      <c r="B91" s="20" t="s">
        <v>107</v>
      </c>
      <c r="C91" s="11" t="s">
        <v>108</v>
      </c>
      <c r="D91" s="10" t="n">
        <v>100</v>
      </c>
      <c r="E91" s="13" t="n">
        <v>10.88</v>
      </c>
      <c r="F91" s="13" t="n">
        <v>10.86</v>
      </c>
      <c r="G91" s="13" t="n">
        <v>14.38</v>
      </c>
      <c r="H91" s="13" t="n">
        <v>198.78</v>
      </c>
      <c r="I91" s="13" t="n">
        <v>0.07</v>
      </c>
      <c r="J91" s="13" t="n">
        <v>3</v>
      </c>
      <c r="K91" s="13" t="n">
        <v>82.5</v>
      </c>
      <c r="L91" s="13" t="n">
        <v>0.81</v>
      </c>
      <c r="M91" s="13" t="n">
        <v>236.94</v>
      </c>
      <c r="N91" s="13" t="n">
        <v>192.1</v>
      </c>
      <c r="O91" s="13" t="n">
        <v>21.05</v>
      </c>
      <c r="P91" s="13" t="n">
        <v>1.2</v>
      </c>
    </row>
    <row r="92" customFormat="false" ht="14.45" hidden="false" customHeight="true" outlineLevel="0" collapsed="false">
      <c r="A92" s="1" t="n">
        <v>3</v>
      </c>
      <c r="B92" s="9" t="s">
        <v>109</v>
      </c>
      <c r="C92" s="11" t="s">
        <v>110</v>
      </c>
      <c r="D92" s="10" t="n">
        <v>200</v>
      </c>
      <c r="E92" s="13" t="n">
        <v>0.58</v>
      </c>
      <c r="F92" s="13" t="n">
        <v>0.06</v>
      </c>
      <c r="G92" s="13" t="n">
        <v>30.2</v>
      </c>
      <c r="H92" s="13" t="n">
        <v>123.66</v>
      </c>
      <c r="I92" s="13" t="n">
        <v>0</v>
      </c>
      <c r="J92" s="13" t="n">
        <v>1.1</v>
      </c>
      <c r="K92" s="13" t="n">
        <v>0</v>
      </c>
      <c r="L92" s="13" t="n">
        <v>0.18</v>
      </c>
      <c r="M92" s="13" t="n">
        <v>15.7</v>
      </c>
      <c r="N92" s="13" t="n">
        <v>16.32</v>
      </c>
      <c r="O92" s="13" t="n">
        <v>3.36</v>
      </c>
      <c r="P92" s="13" t="n">
        <v>0.38</v>
      </c>
    </row>
    <row r="93" customFormat="false" ht="14.45" hidden="false" customHeight="true" outlineLevel="0" collapsed="false">
      <c r="A93" s="1" t="n">
        <v>3</v>
      </c>
      <c r="B93" s="9"/>
      <c r="C93" s="9" t="s">
        <v>30</v>
      </c>
      <c r="D93" s="10"/>
      <c r="E93" s="9" t="n">
        <v>11.46</v>
      </c>
      <c r="F93" s="9" t="n">
        <v>10.92</v>
      </c>
      <c r="G93" s="9" t="n">
        <v>44.58</v>
      </c>
      <c r="H93" s="9" t="n">
        <v>322.44</v>
      </c>
      <c r="I93" s="9" t="n">
        <v>0.07</v>
      </c>
      <c r="J93" s="9" t="n">
        <v>4.1</v>
      </c>
      <c r="K93" s="9" t="n">
        <v>82.5</v>
      </c>
      <c r="L93" s="9" t="n">
        <v>0.99</v>
      </c>
      <c r="M93" s="9" t="n">
        <v>252.64</v>
      </c>
      <c r="N93" s="9" t="n">
        <v>208.42</v>
      </c>
      <c r="O93" s="9" t="n">
        <v>24.41</v>
      </c>
      <c r="P93" s="9" t="n">
        <v>1.58</v>
      </c>
    </row>
    <row r="94" customFormat="false" ht="18" hidden="false" customHeight="true" outlineLevel="0" collapsed="false">
      <c r="A94" s="1" t="n">
        <v>3</v>
      </c>
      <c r="B94" s="9"/>
      <c r="C94" s="9" t="s">
        <v>111</v>
      </c>
      <c r="D94" s="10"/>
      <c r="E94" s="9" t="n">
        <f aca="false">E93+E89+E77</f>
        <v>61.124</v>
      </c>
      <c r="F94" s="9" t="n">
        <f aca="false">F93+F89+F77</f>
        <v>55.8715</v>
      </c>
      <c r="G94" s="9" t="n">
        <f aca="false">G93+G89+G77</f>
        <v>218.041</v>
      </c>
      <c r="H94" s="9" t="n">
        <f aca="false">H93+H89+H77</f>
        <v>1634.3415</v>
      </c>
      <c r="I94" s="9" t="n">
        <f aca="false">I93+I89+I77</f>
        <v>0.46145</v>
      </c>
      <c r="J94" s="9" t="n">
        <f aca="false">J93+J89+J77</f>
        <v>43.696</v>
      </c>
      <c r="K94" s="9" t="n">
        <f aca="false">K93+K89+K77</f>
        <v>105.8525</v>
      </c>
      <c r="L94" s="9" t="n">
        <f aca="false">L93+L89+L77</f>
        <v>17.569</v>
      </c>
      <c r="M94" s="9" t="n">
        <f aca="false">M93+M89+M77</f>
        <v>654.28</v>
      </c>
      <c r="N94" s="9" t="n">
        <f aca="false">N93+N89+N77</f>
        <v>685.244</v>
      </c>
      <c r="O94" s="9" t="n">
        <f aca="false">O93+O89+O77</f>
        <v>511.016</v>
      </c>
      <c r="P94" s="9" t="n">
        <f aca="false">P93+P89+P77</f>
        <v>15.628</v>
      </c>
    </row>
    <row r="95" s="3" customFormat="true" ht="20.1" hidden="false" customHeight="true" outlineLevel="0" collapsed="false">
      <c r="B95" s="14"/>
      <c r="C95" s="14"/>
      <c r="D95" s="15"/>
      <c r="E95" s="16"/>
      <c r="F95" s="16"/>
      <c r="G95" s="16"/>
      <c r="H95" s="16"/>
      <c r="I95" s="16"/>
      <c r="J95" s="16"/>
      <c r="K95" s="16"/>
      <c r="L95" s="16"/>
      <c r="M95" s="16"/>
      <c r="N95" s="16"/>
      <c r="O95" s="16"/>
      <c r="P95" s="16"/>
    </row>
    <row r="96" s="3" customFormat="true" ht="20.1" hidden="false" customHeight="true" outlineLevel="0" collapsed="false">
      <c r="B96" s="4" t="s">
        <v>112</v>
      </c>
      <c r="C96" s="5"/>
      <c r="D96" s="15"/>
      <c r="E96" s="16"/>
      <c r="F96" s="16"/>
      <c r="G96" s="16"/>
      <c r="H96" s="16"/>
      <c r="I96" s="16"/>
      <c r="J96" s="16"/>
      <c r="K96" s="16"/>
      <c r="L96" s="16"/>
      <c r="M96" s="16"/>
      <c r="N96" s="16"/>
      <c r="O96" s="16"/>
      <c r="P96" s="16"/>
    </row>
    <row r="97" s="3" customFormat="true" ht="20.1" hidden="false" customHeight="true" outlineLevel="0" collapsed="false">
      <c r="B97" s="4" t="s">
        <v>1</v>
      </c>
      <c r="C97" s="5"/>
      <c r="D97" s="15"/>
      <c r="E97" s="16"/>
      <c r="F97" s="16"/>
      <c r="G97" s="16"/>
      <c r="H97" s="16"/>
      <c r="I97" s="16"/>
      <c r="J97" s="16"/>
      <c r="K97" s="16"/>
      <c r="L97" s="16"/>
      <c r="M97" s="16"/>
      <c r="N97" s="16"/>
      <c r="O97" s="16"/>
      <c r="P97" s="16"/>
    </row>
    <row r="98" s="3" customFormat="true" ht="20.1" hidden="false" customHeight="true" outlineLevel="0" collapsed="false">
      <c r="B98" s="4" t="s">
        <v>2</v>
      </c>
      <c r="C98" s="5"/>
      <c r="D98" s="15"/>
      <c r="E98" s="16"/>
      <c r="F98" s="16"/>
      <c r="G98" s="16"/>
      <c r="H98" s="16"/>
      <c r="I98" s="16"/>
      <c r="J98" s="16"/>
      <c r="K98" s="16"/>
      <c r="L98" s="16"/>
      <c r="M98" s="16"/>
      <c r="N98" s="16"/>
      <c r="O98" s="16"/>
      <c r="P98" s="16"/>
    </row>
    <row r="99" s="3" customFormat="true" ht="20.1" hidden="false" customHeight="true" outlineLevel="0" collapsed="false">
      <c r="B99" s="14"/>
      <c r="C99" s="14"/>
      <c r="D99" s="15"/>
      <c r="E99" s="16"/>
      <c r="F99" s="16"/>
      <c r="G99" s="16"/>
      <c r="H99" s="16"/>
      <c r="I99" s="16"/>
      <c r="J99" s="16"/>
      <c r="K99" s="16"/>
      <c r="L99" s="16"/>
      <c r="M99" s="16"/>
      <c r="N99" s="16"/>
      <c r="O99" s="16"/>
      <c r="P99" s="16"/>
    </row>
    <row r="100" s="3" customFormat="true" ht="32.25" hidden="false" customHeight="true" outlineLevel="0" collapsed="false">
      <c r="B100" s="17" t="s">
        <v>3</v>
      </c>
      <c r="C100" s="17" t="s">
        <v>4</v>
      </c>
      <c r="D100" s="18" t="s">
        <v>5</v>
      </c>
      <c r="E100" s="9" t="s">
        <v>6</v>
      </c>
      <c r="F100" s="9"/>
      <c r="G100" s="9"/>
      <c r="H100" s="9" t="s">
        <v>7</v>
      </c>
      <c r="I100" s="9" t="s">
        <v>8</v>
      </c>
      <c r="J100" s="9"/>
      <c r="K100" s="9"/>
      <c r="L100" s="9"/>
      <c r="M100" s="9" t="s">
        <v>9</v>
      </c>
      <c r="N100" s="9"/>
      <c r="O100" s="9"/>
      <c r="P100" s="9"/>
    </row>
    <row r="101" s="3" customFormat="true" ht="24" hidden="false" customHeight="true" outlineLevel="0" collapsed="false">
      <c r="B101" s="17"/>
      <c r="C101" s="17"/>
      <c r="D101" s="18"/>
      <c r="E101" s="9" t="s">
        <v>10</v>
      </c>
      <c r="F101" s="9" t="s">
        <v>11</v>
      </c>
      <c r="G101" s="9" t="s">
        <v>12</v>
      </c>
      <c r="H101" s="9"/>
      <c r="I101" s="9" t="s">
        <v>13</v>
      </c>
      <c r="J101" s="9" t="s">
        <v>14</v>
      </c>
      <c r="K101" s="9" t="s">
        <v>15</v>
      </c>
      <c r="L101" s="9" t="s">
        <v>16</v>
      </c>
      <c r="M101" s="9" t="s">
        <v>17</v>
      </c>
      <c r="N101" s="9" t="s">
        <v>18</v>
      </c>
      <c r="O101" s="9" t="s">
        <v>19</v>
      </c>
      <c r="P101" s="9" t="s">
        <v>20</v>
      </c>
    </row>
    <row r="102" customFormat="false" ht="15.6" hidden="false" customHeight="true" outlineLevel="0" collapsed="false">
      <c r="A102" s="1" t="n">
        <v>4</v>
      </c>
      <c r="B102" s="9" t="s">
        <v>21</v>
      </c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</row>
    <row r="103" customFormat="false" ht="29.45" hidden="false" customHeight="true" outlineLevel="0" collapsed="false">
      <c r="A103" s="1" t="n">
        <v>4</v>
      </c>
      <c r="B103" s="9" t="s">
        <v>113</v>
      </c>
      <c r="C103" s="11" t="s">
        <v>114</v>
      </c>
      <c r="D103" s="10" t="s">
        <v>58</v>
      </c>
      <c r="E103" s="13" t="n">
        <v>6.2</v>
      </c>
      <c r="F103" s="13" t="n">
        <v>9.61</v>
      </c>
      <c r="G103" s="13" t="n">
        <v>22.165</v>
      </c>
      <c r="H103" s="13" t="n">
        <v>199.95</v>
      </c>
      <c r="I103" s="13" t="n">
        <v>0.1395</v>
      </c>
      <c r="J103" s="13" t="n">
        <v>0.713</v>
      </c>
      <c r="K103" s="13" t="n">
        <v>0.031</v>
      </c>
      <c r="L103" s="13" t="n">
        <v>0.465</v>
      </c>
      <c r="M103" s="13" t="n">
        <v>110.36</v>
      </c>
      <c r="N103" s="13" t="n">
        <v>173.445</v>
      </c>
      <c r="O103" s="13" t="n">
        <v>52.235</v>
      </c>
      <c r="P103" s="13" t="n">
        <v>1.24</v>
      </c>
    </row>
    <row r="104" customFormat="false" ht="18" hidden="false" customHeight="true" outlineLevel="0" collapsed="false">
      <c r="A104" s="1" t="n">
        <v>4</v>
      </c>
      <c r="B104" s="9" t="s">
        <v>115</v>
      </c>
      <c r="C104" s="11" t="s">
        <v>66</v>
      </c>
      <c r="D104" s="10" t="n">
        <v>30</v>
      </c>
      <c r="E104" s="13" t="n">
        <v>2.4</v>
      </c>
      <c r="F104" s="13" t="n">
        <v>0.075</v>
      </c>
      <c r="G104" s="13" t="n">
        <v>15.9</v>
      </c>
      <c r="H104" s="13" t="n">
        <v>73.875</v>
      </c>
      <c r="I104" s="13" t="n">
        <v>0.06</v>
      </c>
      <c r="J104" s="13" t="n">
        <v>1.2</v>
      </c>
      <c r="K104" s="13" t="n">
        <v>0</v>
      </c>
      <c r="L104" s="13" t="n">
        <v>0</v>
      </c>
      <c r="M104" s="13" t="n">
        <v>11.4</v>
      </c>
      <c r="N104" s="13" t="n">
        <v>39</v>
      </c>
      <c r="O104" s="13" t="n">
        <v>7.8</v>
      </c>
      <c r="P104" s="13" t="n">
        <v>0.75</v>
      </c>
    </row>
    <row r="105" customFormat="false" ht="15.6" hidden="false" customHeight="true" outlineLevel="0" collapsed="false">
      <c r="B105" s="9" t="s">
        <v>116</v>
      </c>
      <c r="C105" s="11" t="s">
        <v>117</v>
      </c>
      <c r="D105" s="10" t="n">
        <v>20</v>
      </c>
      <c r="E105" s="13" t="n">
        <v>4.64</v>
      </c>
      <c r="F105" s="13" t="n">
        <v>5.9</v>
      </c>
      <c r="G105" s="13" t="n">
        <v>0</v>
      </c>
      <c r="H105" s="13" t="n">
        <v>71.66</v>
      </c>
      <c r="I105" s="13" t="n">
        <v>0</v>
      </c>
      <c r="J105" s="13" t="n">
        <v>0.14</v>
      </c>
      <c r="K105" s="13" t="n">
        <v>0.052</v>
      </c>
      <c r="L105" s="13" t="n">
        <v>0.1</v>
      </c>
      <c r="M105" s="13" t="n">
        <v>176</v>
      </c>
      <c r="N105" s="13" t="n">
        <v>100</v>
      </c>
      <c r="O105" s="13" t="n">
        <v>7</v>
      </c>
      <c r="P105" s="13" t="n">
        <v>0.2</v>
      </c>
    </row>
    <row r="106" customFormat="false" ht="15.6" hidden="false" customHeight="true" outlineLevel="0" collapsed="false">
      <c r="B106" s="9"/>
      <c r="C106" s="11" t="s">
        <v>29</v>
      </c>
      <c r="D106" s="10" t="n">
        <v>150</v>
      </c>
      <c r="E106" s="13" t="n">
        <v>1.4</v>
      </c>
      <c r="F106" s="13" t="n">
        <v>0.2</v>
      </c>
      <c r="G106" s="13" t="n">
        <v>14.3</v>
      </c>
      <c r="H106" s="13" t="n">
        <v>64.6</v>
      </c>
      <c r="I106" s="13" t="n">
        <v>0</v>
      </c>
      <c r="J106" s="13" t="n">
        <v>0</v>
      </c>
      <c r="K106" s="13" t="n">
        <v>15</v>
      </c>
      <c r="L106" s="13" t="n">
        <v>0.3</v>
      </c>
      <c r="M106" s="13" t="n">
        <v>24</v>
      </c>
      <c r="N106" s="13" t="n">
        <v>13.5</v>
      </c>
      <c r="O106" s="13" t="n">
        <v>16.5</v>
      </c>
      <c r="P106" s="13" t="n">
        <v>3.3</v>
      </c>
    </row>
    <row r="107" customFormat="false" ht="13.15" hidden="false" customHeight="true" outlineLevel="0" collapsed="false">
      <c r="B107" s="9" t="s">
        <v>118</v>
      </c>
      <c r="C107" s="11" t="s">
        <v>119</v>
      </c>
      <c r="D107" s="10" t="n">
        <v>200</v>
      </c>
      <c r="E107" s="13" t="n">
        <v>4.08</v>
      </c>
      <c r="F107" s="13" t="n">
        <v>3.54</v>
      </c>
      <c r="G107" s="13" t="n">
        <v>17.58</v>
      </c>
      <c r="H107" s="13" t="n">
        <v>118.5</v>
      </c>
      <c r="I107" s="13" t="n">
        <v>0.06</v>
      </c>
      <c r="J107" s="13" t="n">
        <v>1.58</v>
      </c>
      <c r="K107" s="13" t="n">
        <v>0.02</v>
      </c>
      <c r="L107" s="13" t="n">
        <v>0</v>
      </c>
      <c r="M107" s="13" t="n">
        <v>152.22</v>
      </c>
      <c r="N107" s="13" t="n">
        <v>124.56</v>
      </c>
      <c r="O107" s="13" t="n">
        <v>21.34</v>
      </c>
      <c r="P107" s="13" t="n">
        <v>0.48</v>
      </c>
    </row>
    <row r="108" customFormat="false" ht="14.45" hidden="false" customHeight="true" outlineLevel="0" collapsed="false">
      <c r="A108" s="1" t="n">
        <v>4</v>
      </c>
      <c r="B108" s="9"/>
      <c r="C108" s="9" t="s">
        <v>30</v>
      </c>
      <c r="D108" s="10"/>
      <c r="E108" s="9" t="n">
        <v>18.72</v>
      </c>
      <c r="F108" s="9" t="n">
        <v>19.325</v>
      </c>
      <c r="G108" s="9" t="n">
        <v>69.945</v>
      </c>
      <c r="H108" s="9" t="n">
        <v>528.585</v>
      </c>
      <c r="I108" s="9" t="n">
        <v>0.2595</v>
      </c>
      <c r="J108" s="9" t="n">
        <v>3.633</v>
      </c>
      <c r="K108" s="9" t="n">
        <v>15.103</v>
      </c>
      <c r="L108" s="9" t="n">
        <v>0.865</v>
      </c>
      <c r="M108" s="9" t="n">
        <v>473.98</v>
      </c>
      <c r="N108" s="9" t="n">
        <v>450.505</v>
      </c>
      <c r="O108" s="9" t="n">
        <v>104.875</v>
      </c>
      <c r="P108" s="9" t="n">
        <v>5.97</v>
      </c>
    </row>
    <row r="109" customFormat="false" ht="15.6" hidden="false" customHeight="true" outlineLevel="0" collapsed="false">
      <c r="A109" s="1" t="n">
        <v>4</v>
      </c>
      <c r="B109" s="9" t="s">
        <v>31</v>
      </c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</row>
    <row r="110" customFormat="false" ht="18" hidden="false" customHeight="true" outlineLevel="0" collapsed="false">
      <c r="A110" s="1" t="n">
        <v>4</v>
      </c>
      <c r="B110" s="9" t="s">
        <v>120</v>
      </c>
      <c r="C110" s="11" t="s">
        <v>121</v>
      </c>
      <c r="D110" s="10" t="n">
        <v>60</v>
      </c>
      <c r="E110" s="13" t="n">
        <v>1.374</v>
      </c>
      <c r="F110" s="13" t="n">
        <v>0.732</v>
      </c>
      <c r="G110" s="13" t="n">
        <v>8.604</v>
      </c>
      <c r="H110" s="13" t="n">
        <v>40.2</v>
      </c>
      <c r="I110" s="13" t="n">
        <v>0</v>
      </c>
      <c r="J110" s="13" t="n">
        <v>1.08</v>
      </c>
      <c r="K110" s="13" t="n">
        <v>0</v>
      </c>
      <c r="L110" s="13" t="n">
        <v>0.06</v>
      </c>
      <c r="M110" s="13" t="n">
        <v>1.8</v>
      </c>
      <c r="N110" s="13" t="n">
        <v>27.6</v>
      </c>
      <c r="O110" s="13" t="n">
        <v>7.8</v>
      </c>
      <c r="P110" s="13" t="n">
        <v>0.18</v>
      </c>
    </row>
    <row r="111" customFormat="false" ht="31.15" hidden="false" customHeight="true" outlineLevel="0" collapsed="false">
      <c r="A111" s="1" t="n">
        <v>4</v>
      </c>
      <c r="B111" s="9" t="s">
        <v>122</v>
      </c>
      <c r="C111" s="11" t="s">
        <v>123</v>
      </c>
      <c r="D111" s="10" t="s">
        <v>124</v>
      </c>
      <c r="E111" s="13" t="n">
        <v>1.425</v>
      </c>
      <c r="F111" s="13" t="n">
        <v>4.15</v>
      </c>
      <c r="G111" s="13" t="n">
        <v>6.435</v>
      </c>
      <c r="H111" s="13" t="n">
        <v>68.79</v>
      </c>
      <c r="I111" s="13" t="n">
        <v>0.0005</v>
      </c>
      <c r="J111" s="13" t="n">
        <v>0.005</v>
      </c>
      <c r="K111" s="13" t="n">
        <v>13.6</v>
      </c>
      <c r="L111" s="13" t="n">
        <v>1.805</v>
      </c>
      <c r="M111" s="13" t="n">
        <v>40.3</v>
      </c>
      <c r="N111" s="13" t="n">
        <v>18.4</v>
      </c>
      <c r="O111" s="13" t="n">
        <v>39.3</v>
      </c>
      <c r="P111" s="13" t="n">
        <v>0.6</v>
      </c>
    </row>
    <row r="112" customFormat="false" ht="14.25" hidden="true" customHeight="true" outlineLevel="0" collapsed="false">
      <c r="A112" s="1" t="n">
        <v>4</v>
      </c>
      <c r="B112" s="9"/>
      <c r="C112" s="11" t="s">
        <v>125</v>
      </c>
      <c r="D112" s="10" t="n">
        <v>200</v>
      </c>
      <c r="E112" s="13" t="n">
        <v>1.4</v>
      </c>
      <c r="F112" s="13" t="n">
        <v>4</v>
      </c>
      <c r="G112" s="13" t="n">
        <v>6.4</v>
      </c>
      <c r="H112" s="13" t="n">
        <v>67.2</v>
      </c>
      <c r="I112" s="13" t="n">
        <v>0</v>
      </c>
      <c r="J112" s="13" t="n">
        <v>0</v>
      </c>
      <c r="K112" s="13" t="n">
        <v>12.6</v>
      </c>
      <c r="L112" s="13" t="n">
        <v>1.8</v>
      </c>
      <c r="M112" s="13" t="n">
        <v>39.4</v>
      </c>
      <c r="N112" s="13" t="n">
        <v>17.8</v>
      </c>
      <c r="O112" s="13" t="n">
        <v>39.2</v>
      </c>
      <c r="P112" s="13" t="n">
        <v>0.6</v>
      </c>
    </row>
    <row r="113" customFormat="false" ht="13.5" hidden="true" customHeight="true" outlineLevel="0" collapsed="false">
      <c r="A113" s="1" t="n">
        <v>4</v>
      </c>
      <c r="B113" s="9"/>
      <c r="C113" s="11" t="s">
        <v>76</v>
      </c>
      <c r="D113" s="10" t="n">
        <v>10</v>
      </c>
      <c r="E113" s="13" t="n">
        <v>0.025</v>
      </c>
      <c r="F113" s="13" t="n">
        <v>0.15</v>
      </c>
      <c r="G113" s="13" t="n">
        <v>0.035</v>
      </c>
      <c r="H113" s="13" t="n">
        <v>1.59</v>
      </c>
      <c r="I113" s="13" t="n">
        <v>0.0005</v>
      </c>
      <c r="J113" s="13" t="n">
        <v>0.005</v>
      </c>
      <c r="K113" s="13" t="n">
        <v>1</v>
      </c>
      <c r="L113" s="13" t="n">
        <v>0.005</v>
      </c>
      <c r="M113" s="13" t="n">
        <v>0.9</v>
      </c>
      <c r="N113" s="13" t="n">
        <v>0.6</v>
      </c>
      <c r="O113" s="13" t="n">
        <v>0.1</v>
      </c>
      <c r="P113" s="13" t="n">
        <v>0</v>
      </c>
    </row>
    <row r="114" customFormat="false" ht="16.15" hidden="false" customHeight="true" outlineLevel="0" collapsed="false">
      <c r="A114" s="1" t="n">
        <v>4</v>
      </c>
      <c r="B114" s="9" t="s">
        <v>126</v>
      </c>
      <c r="C114" s="11" t="s">
        <v>127</v>
      </c>
      <c r="D114" s="10" t="s">
        <v>128</v>
      </c>
      <c r="E114" s="13" t="n">
        <v>17.94</v>
      </c>
      <c r="F114" s="13" t="n">
        <v>17.45</v>
      </c>
      <c r="G114" s="13" t="n">
        <v>24.35</v>
      </c>
      <c r="H114" s="13" t="n">
        <v>326.21</v>
      </c>
      <c r="I114" s="13" t="n">
        <v>0.07</v>
      </c>
      <c r="J114" s="13" t="n">
        <v>0.7</v>
      </c>
      <c r="K114" s="13" t="n">
        <v>0</v>
      </c>
      <c r="L114" s="13" t="n">
        <v>2.1</v>
      </c>
      <c r="M114" s="13" t="n">
        <v>22.65</v>
      </c>
      <c r="N114" s="13" t="n">
        <v>39.56</v>
      </c>
      <c r="O114" s="13" t="n">
        <v>162.78</v>
      </c>
      <c r="P114" s="13" t="n">
        <v>2.52</v>
      </c>
    </row>
    <row r="115" customFormat="false" ht="16.15" hidden="true" customHeight="true" outlineLevel="0" collapsed="false">
      <c r="B115" s="9"/>
      <c r="C115" s="11" t="s">
        <v>129</v>
      </c>
      <c r="D115" s="10" t="n">
        <v>90</v>
      </c>
      <c r="E115" s="13" t="n">
        <v>12.39</v>
      </c>
      <c r="F115" s="13" t="n">
        <v>12.95</v>
      </c>
      <c r="G115" s="13" t="n">
        <v>2.45</v>
      </c>
      <c r="H115" s="13" t="n">
        <v>175.91</v>
      </c>
      <c r="I115" s="13" t="n">
        <v>0.07</v>
      </c>
      <c r="J115" s="13" t="n">
        <v>0.7</v>
      </c>
      <c r="K115" s="13" t="n">
        <v>0</v>
      </c>
      <c r="L115" s="13" t="n">
        <v>1.05</v>
      </c>
      <c r="M115" s="13" t="n">
        <v>17.85</v>
      </c>
      <c r="N115" s="13" t="n">
        <v>18.41</v>
      </c>
      <c r="O115" s="13" t="n">
        <v>125.58</v>
      </c>
      <c r="P115" s="13" t="n">
        <v>1.47</v>
      </c>
    </row>
    <row r="116" customFormat="false" ht="16.15" hidden="true" customHeight="true" outlineLevel="0" collapsed="false">
      <c r="B116" s="9"/>
      <c r="C116" s="11" t="s">
        <v>130</v>
      </c>
      <c r="D116" s="10" t="n">
        <v>150</v>
      </c>
      <c r="E116" s="13" t="n">
        <v>5.55</v>
      </c>
      <c r="F116" s="13" t="n">
        <v>4.5</v>
      </c>
      <c r="G116" s="13" t="n">
        <v>21.9</v>
      </c>
      <c r="H116" s="13" t="n">
        <v>150.3</v>
      </c>
      <c r="I116" s="13" t="n">
        <v>0</v>
      </c>
      <c r="J116" s="13" t="n">
        <v>0</v>
      </c>
      <c r="K116" s="13" t="n">
        <v>0</v>
      </c>
      <c r="L116" s="13" t="n">
        <v>1.05</v>
      </c>
      <c r="M116" s="13" t="n">
        <v>4.8</v>
      </c>
      <c r="N116" s="13" t="n">
        <v>21.15</v>
      </c>
      <c r="O116" s="13" t="n">
        <v>37.2</v>
      </c>
      <c r="P116" s="13" t="n">
        <v>1.05</v>
      </c>
    </row>
    <row r="117" customFormat="false" ht="15.6" hidden="false" customHeight="true" outlineLevel="0" collapsed="false">
      <c r="A117" s="1" t="n">
        <v>4</v>
      </c>
      <c r="B117" s="9" t="s">
        <v>43</v>
      </c>
      <c r="C117" s="11" t="s">
        <v>44</v>
      </c>
      <c r="D117" s="10" t="n">
        <v>200</v>
      </c>
      <c r="E117" s="13" t="n">
        <v>0.28</v>
      </c>
      <c r="F117" s="13" t="n">
        <v>0.1</v>
      </c>
      <c r="G117" s="13" t="n">
        <v>28.88</v>
      </c>
      <c r="H117" s="13" t="n">
        <v>117.54</v>
      </c>
      <c r="I117" s="13" t="n">
        <v>0</v>
      </c>
      <c r="J117" s="13" t="n">
        <v>19.3</v>
      </c>
      <c r="K117" s="13" t="n">
        <v>0</v>
      </c>
      <c r="L117" s="13" t="n">
        <v>0.16</v>
      </c>
      <c r="M117" s="13" t="n">
        <v>13.66</v>
      </c>
      <c r="N117" s="13" t="n">
        <v>7.38</v>
      </c>
      <c r="O117" s="13" t="n">
        <v>5.78</v>
      </c>
      <c r="P117" s="13" t="n">
        <v>0.468</v>
      </c>
    </row>
    <row r="118" customFormat="false" ht="15.6" hidden="false" customHeight="true" outlineLevel="0" collapsed="false">
      <c r="B118" s="9" t="s">
        <v>45</v>
      </c>
      <c r="C118" s="11" t="s">
        <v>46</v>
      </c>
      <c r="D118" s="10" t="n">
        <v>30</v>
      </c>
      <c r="E118" s="13" t="n">
        <v>2.3</v>
      </c>
      <c r="F118" s="13" t="n">
        <v>0.2</v>
      </c>
      <c r="G118" s="13" t="n">
        <v>14.8</v>
      </c>
      <c r="H118" s="13" t="n">
        <v>70.2</v>
      </c>
      <c r="I118" s="13" t="n">
        <v>0</v>
      </c>
      <c r="J118" s="13" t="n">
        <v>0</v>
      </c>
      <c r="K118" s="13" t="n">
        <v>0</v>
      </c>
      <c r="L118" s="13" t="n">
        <v>0.3</v>
      </c>
      <c r="M118" s="13" t="n">
        <v>6</v>
      </c>
      <c r="N118" s="13" t="n">
        <v>19.5</v>
      </c>
      <c r="O118" s="13" t="n">
        <v>4.2</v>
      </c>
      <c r="P118" s="13" t="n">
        <v>0.3</v>
      </c>
    </row>
    <row r="119" customFormat="false" ht="15.6" hidden="false" customHeight="true" outlineLevel="0" collapsed="false">
      <c r="B119" s="9" t="s">
        <v>47</v>
      </c>
      <c r="C119" s="11" t="s">
        <v>48</v>
      </c>
      <c r="D119" s="10" t="n">
        <v>40</v>
      </c>
      <c r="E119" s="13" t="n">
        <v>2.6</v>
      </c>
      <c r="F119" s="13" t="n">
        <v>0.5</v>
      </c>
      <c r="G119" s="13" t="n">
        <v>15.8</v>
      </c>
      <c r="H119" s="13" t="n">
        <v>78.1</v>
      </c>
      <c r="I119" s="13" t="n">
        <v>0.1</v>
      </c>
      <c r="J119" s="13" t="n">
        <v>0</v>
      </c>
      <c r="K119" s="13" t="n">
        <v>0</v>
      </c>
      <c r="L119" s="13" t="n">
        <v>0.6</v>
      </c>
      <c r="M119" s="13" t="n">
        <v>11.6</v>
      </c>
      <c r="N119" s="13" t="n">
        <v>60</v>
      </c>
      <c r="O119" s="13" t="n">
        <v>18.8</v>
      </c>
      <c r="P119" s="13" t="n">
        <v>1.6</v>
      </c>
    </row>
    <row r="120" customFormat="false" ht="18" hidden="false" customHeight="true" outlineLevel="0" collapsed="false">
      <c r="A120" s="1" t="n">
        <v>4</v>
      </c>
      <c r="B120" s="9"/>
      <c r="C120" s="9" t="s">
        <v>30</v>
      </c>
      <c r="D120" s="10"/>
      <c r="E120" s="9" t="n">
        <v>25.919</v>
      </c>
      <c r="F120" s="9" t="n">
        <v>23.132</v>
      </c>
      <c r="G120" s="9" t="n">
        <v>98.869</v>
      </c>
      <c r="H120" s="9" t="n">
        <v>701.04</v>
      </c>
      <c r="I120" s="9" t="n">
        <v>0.1705</v>
      </c>
      <c r="J120" s="9" t="n">
        <v>21.085</v>
      </c>
      <c r="K120" s="9" t="n">
        <v>13.6</v>
      </c>
      <c r="L120" s="9" t="n">
        <v>5.025</v>
      </c>
      <c r="M120" s="9" t="n">
        <v>96.01</v>
      </c>
      <c r="N120" s="9" t="n">
        <v>172.44</v>
      </c>
      <c r="O120" s="9" t="n">
        <v>238.66</v>
      </c>
      <c r="P120" s="9" t="n">
        <v>5.668</v>
      </c>
    </row>
    <row r="121" customFormat="false" ht="13.9" hidden="false" customHeight="true" outlineLevel="0" collapsed="false">
      <c r="A121" s="1" t="n">
        <v>4</v>
      </c>
      <c r="B121" s="9" t="s">
        <v>49</v>
      </c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</row>
    <row r="122" customFormat="false" ht="14.45" hidden="false" customHeight="true" outlineLevel="0" collapsed="false">
      <c r="A122" s="1" t="n">
        <v>4</v>
      </c>
      <c r="B122" s="9" t="s">
        <v>131</v>
      </c>
      <c r="C122" s="11" t="s">
        <v>132</v>
      </c>
      <c r="D122" s="10" t="s">
        <v>133</v>
      </c>
      <c r="E122" s="13" t="n">
        <v>7.722</v>
      </c>
      <c r="F122" s="13" t="n">
        <v>11.275</v>
      </c>
      <c r="G122" s="13" t="n">
        <v>33.539</v>
      </c>
      <c r="H122" s="13" t="n">
        <v>266.519</v>
      </c>
      <c r="I122" s="13" t="n">
        <v>0.154</v>
      </c>
      <c r="J122" s="13" t="n">
        <v>0.407</v>
      </c>
      <c r="K122" s="13" t="n">
        <v>0.022</v>
      </c>
      <c r="L122" s="13" t="n">
        <v>3.278</v>
      </c>
      <c r="M122" s="13" t="n">
        <v>86.482</v>
      </c>
      <c r="N122" s="13" t="n">
        <v>120.659</v>
      </c>
      <c r="O122" s="13" t="n">
        <v>33.341</v>
      </c>
      <c r="P122" s="13" t="n">
        <v>1.441</v>
      </c>
    </row>
    <row r="123" customFormat="false" ht="15.6" hidden="false" customHeight="true" outlineLevel="0" collapsed="false">
      <c r="B123" s="9" t="s">
        <v>81</v>
      </c>
      <c r="C123" s="11" t="s">
        <v>82</v>
      </c>
      <c r="D123" s="10" t="n">
        <v>200</v>
      </c>
      <c r="E123" s="13" t="n">
        <v>0.16</v>
      </c>
      <c r="F123" s="13" t="n">
        <v>0.16</v>
      </c>
      <c r="G123" s="13" t="n">
        <v>19.88</v>
      </c>
      <c r="H123" s="13" t="n">
        <v>81.6</v>
      </c>
      <c r="I123" s="13" t="n">
        <v>0.02</v>
      </c>
      <c r="J123" s="13" t="n">
        <v>0.9</v>
      </c>
      <c r="K123" s="13" t="n">
        <v>0</v>
      </c>
      <c r="L123" s="13" t="n">
        <v>0.08</v>
      </c>
      <c r="M123" s="13" t="n">
        <v>13.94</v>
      </c>
      <c r="N123" s="13" t="n">
        <v>4.4</v>
      </c>
      <c r="O123" s="13" t="n">
        <v>5.14</v>
      </c>
      <c r="P123" s="13" t="n">
        <v>0.936</v>
      </c>
    </row>
    <row r="124" customFormat="false" ht="15.6" hidden="false" customHeight="true" outlineLevel="0" collapsed="false">
      <c r="A124" s="1" t="n">
        <v>4</v>
      </c>
      <c r="B124" s="9"/>
      <c r="C124" s="9" t="s">
        <v>30</v>
      </c>
      <c r="D124" s="10"/>
      <c r="E124" s="9" t="n">
        <v>7.882</v>
      </c>
      <c r="F124" s="9" t="n">
        <v>11.435</v>
      </c>
      <c r="G124" s="9" t="n">
        <v>53.419</v>
      </c>
      <c r="H124" s="9" t="n">
        <v>348.119</v>
      </c>
      <c r="I124" s="9" t="n">
        <v>0.174</v>
      </c>
      <c r="J124" s="9" t="n">
        <v>1.307</v>
      </c>
      <c r="K124" s="9" t="n">
        <v>0.022</v>
      </c>
      <c r="L124" s="9" t="n">
        <v>3.358</v>
      </c>
      <c r="M124" s="9" t="n">
        <v>100.422</v>
      </c>
      <c r="N124" s="9" t="n">
        <v>125.059</v>
      </c>
      <c r="O124" s="9" t="n">
        <v>38.481</v>
      </c>
      <c r="P124" s="9" t="n">
        <v>2.377</v>
      </c>
    </row>
    <row r="125" customFormat="false" ht="17.45" hidden="false" customHeight="true" outlineLevel="0" collapsed="false">
      <c r="A125" s="1" t="n">
        <v>4</v>
      </c>
      <c r="B125" s="9"/>
      <c r="C125" s="9" t="s">
        <v>134</v>
      </c>
      <c r="D125" s="10"/>
      <c r="E125" s="9" t="n">
        <v>52.521</v>
      </c>
      <c r="F125" s="9" t="n">
        <v>53.892</v>
      </c>
      <c r="G125" s="9" t="n">
        <v>222.233</v>
      </c>
      <c r="H125" s="9" t="n">
        <v>1577.744</v>
      </c>
      <c r="I125" s="9" t="n">
        <v>0.604</v>
      </c>
      <c r="J125" s="9" t="n">
        <v>26.025</v>
      </c>
      <c r="K125" s="9" t="n">
        <v>28.725</v>
      </c>
      <c r="L125" s="9" t="n">
        <v>9.248</v>
      </c>
      <c r="M125" s="9" t="n">
        <v>670.412</v>
      </c>
      <c r="N125" s="9" t="n">
        <v>748.004</v>
      </c>
      <c r="O125" s="9" t="n">
        <v>382.016</v>
      </c>
      <c r="P125" s="9" t="n">
        <v>14.015</v>
      </c>
    </row>
    <row r="126" s="3" customFormat="true" ht="20.1" hidden="false" customHeight="true" outlineLevel="0" collapsed="false">
      <c r="B126" s="14"/>
      <c r="C126" s="14"/>
      <c r="D126" s="15"/>
      <c r="E126" s="16"/>
      <c r="F126" s="16"/>
      <c r="G126" s="16"/>
      <c r="H126" s="16"/>
      <c r="I126" s="16"/>
      <c r="J126" s="16"/>
      <c r="K126" s="16"/>
      <c r="L126" s="16"/>
      <c r="M126" s="16"/>
      <c r="N126" s="16"/>
      <c r="O126" s="16"/>
      <c r="P126" s="16"/>
    </row>
    <row r="127" s="3" customFormat="true" ht="20.1" hidden="false" customHeight="true" outlineLevel="0" collapsed="false">
      <c r="B127" s="4" t="s">
        <v>135</v>
      </c>
      <c r="C127" s="5"/>
      <c r="D127" s="15"/>
      <c r="E127" s="16"/>
      <c r="F127" s="16"/>
      <c r="G127" s="16"/>
      <c r="H127" s="16"/>
      <c r="I127" s="16"/>
      <c r="J127" s="16"/>
      <c r="K127" s="16"/>
      <c r="L127" s="16"/>
      <c r="M127" s="16"/>
      <c r="N127" s="16"/>
      <c r="O127" s="16"/>
      <c r="P127" s="16"/>
    </row>
    <row r="128" s="3" customFormat="true" ht="20.1" hidden="false" customHeight="true" outlineLevel="0" collapsed="false">
      <c r="B128" s="4" t="s">
        <v>1</v>
      </c>
      <c r="C128" s="5"/>
      <c r="D128" s="15"/>
      <c r="E128" s="16"/>
      <c r="F128" s="16"/>
      <c r="G128" s="16"/>
      <c r="H128" s="16"/>
      <c r="I128" s="16"/>
      <c r="J128" s="16"/>
      <c r="K128" s="16"/>
      <c r="L128" s="16"/>
      <c r="M128" s="16"/>
      <c r="N128" s="16"/>
      <c r="O128" s="16"/>
      <c r="P128" s="16"/>
    </row>
    <row r="129" s="3" customFormat="true" ht="20.1" hidden="false" customHeight="true" outlineLevel="0" collapsed="false">
      <c r="B129" s="4" t="s">
        <v>2</v>
      </c>
      <c r="C129" s="5"/>
      <c r="D129" s="15"/>
      <c r="E129" s="16"/>
      <c r="F129" s="16"/>
      <c r="G129" s="16"/>
      <c r="H129" s="16"/>
      <c r="I129" s="16"/>
      <c r="J129" s="16"/>
      <c r="K129" s="16"/>
      <c r="L129" s="16"/>
      <c r="M129" s="16"/>
      <c r="N129" s="16"/>
      <c r="O129" s="16"/>
      <c r="P129" s="16"/>
    </row>
    <row r="130" s="3" customFormat="true" ht="20.1" hidden="true" customHeight="true" outlineLevel="0" collapsed="false">
      <c r="B130" s="14"/>
      <c r="C130" s="14"/>
      <c r="D130" s="15"/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6"/>
      <c r="P130" s="16"/>
    </row>
    <row r="131" s="3" customFormat="true" ht="39.75" hidden="false" customHeight="true" outlineLevel="0" collapsed="false">
      <c r="B131" s="17" t="s">
        <v>3</v>
      </c>
      <c r="C131" s="17" t="s">
        <v>4</v>
      </c>
      <c r="D131" s="18" t="s">
        <v>5</v>
      </c>
      <c r="E131" s="9" t="s">
        <v>6</v>
      </c>
      <c r="F131" s="9"/>
      <c r="G131" s="9"/>
      <c r="H131" s="9" t="s">
        <v>7</v>
      </c>
      <c r="I131" s="9" t="s">
        <v>8</v>
      </c>
      <c r="J131" s="9"/>
      <c r="K131" s="9"/>
      <c r="L131" s="9"/>
      <c r="M131" s="9" t="s">
        <v>9</v>
      </c>
      <c r="N131" s="9"/>
      <c r="O131" s="9"/>
      <c r="P131" s="9"/>
    </row>
    <row r="132" s="3" customFormat="true" ht="19.9" hidden="false" customHeight="true" outlineLevel="0" collapsed="false">
      <c r="B132" s="17"/>
      <c r="C132" s="17"/>
      <c r="D132" s="18"/>
      <c r="E132" s="9" t="s">
        <v>10</v>
      </c>
      <c r="F132" s="9" t="s">
        <v>11</v>
      </c>
      <c r="G132" s="9" t="s">
        <v>12</v>
      </c>
      <c r="H132" s="9"/>
      <c r="I132" s="9" t="s">
        <v>13</v>
      </c>
      <c r="J132" s="9" t="s">
        <v>14</v>
      </c>
      <c r="K132" s="9" t="s">
        <v>15</v>
      </c>
      <c r="L132" s="9" t="s">
        <v>16</v>
      </c>
      <c r="M132" s="9" t="s">
        <v>17</v>
      </c>
      <c r="N132" s="9" t="s">
        <v>18</v>
      </c>
      <c r="O132" s="9" t="s">
        <v>19</v>
      </c>
      <c r="P132" s="9" t="s">
        <v>20</v>
      </c>
    </row>
    <row r="133" customFormat="false" ht="15.6" hidden="false" customHeight="true" outlineLevel="0" collapsed="false">
      <c r="A133" s="1" t="n">
        <v>5</v>
      </c>
      <c r="B133" s="9" t="s">
        <v>21</v>
      </c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</row>
    <row r="134" customFormat="false" ht="27" hidden="false" customHeight="true" outlineLevel="0" collapsed="false">
      <c r="A134" s="1" t="n">
        <v>5</v>
      </c>
      <c r="B134" s="9" t="s">
        <v>136</v>
      </c>
      <c r="C134" s="11" t="s">
        <v>137</v>
      </c>
      <c r="D134" s="10" t="s">
        <v>133</v>
      </c>
      <c r="E134" s="13" t="n">
        <v>7.194</v>
      </c>
      <c r="F134" s="13" t="n">
        <v>5.456</v>
      </c>
      <c r="G134" s="13" t="n">
        <v>13.343</v>
      </c>
      <c r="H134" s="13" t="n">
        <v>131.252</v>
      </c>
      <c r="I134" s="13" t="n">
        <v>0.033</v>
      </c>
      <c r="J134" s="13" t="n">
        <v>0.902</v>
      </c>
      <c r="K134" s="13" t="n">
        <v>0.055</v>
      </c>
      <c r="L134" s="13" t="n">
        <v>3.157</v>
      </c>
      <c r="M134" s="13" t="n">
        <v>114.664</v>
      </c>
      <c r="N134" s="13" t="n">
        <v>138.875</v>
      </c>
      <c r="O134" s="13" t="n">
        <v>15.312</v>
      </c>
      <c r="P134" s="13" t="n">
        <v>0.363</v>
      </c>
    </row>
    <row r="135" customFormat="false" ht="17.45" hidden="false" customHeight="true" outlineLevel="0" collapsed="false">
      <c r="A135" s="1" t="n">
        <v>5</v>
      </c>
      <c r="B135" s="9" t="s">
        <v>138</v>
      </c>
      <c r="C135" s="11" t="s">
        <v>139</v>
      </c>
      <c r="D135" s="10" t="n">
        <v>10</v>
      </c>
      <c r="E135" s="13" t="n">
        <v>0.08</v>
      </c>
      <c r="F135" s="13" t="n">
        <v>7.25</v>
      </c>
      <c r="G135" s="13" t="n">
        <v>0.13</v>
      </c>
      <c r="H135" s="13" t="n">
        <v>66.09</v>
      </c>
      <c r="I135" s="13" t="n">
        <v>0.001</v>
      </c>
      <c r="J135" s="13" t="n">
        <v>0</v>
      </c>
      <c r="K135" s="13" t="n">
        <v>0.04</v>
      </c>
      <c r="L135" s="13" t="n">
        <v>0.1</v>
      </c>
      <c r="M135" s="13" t="n">
        <v>2.4</v>
      </c>
      <c r="N135" s="13" t="n">
        <v>3</v>
      </c>
      <c r="O135" s="13" t="n">
        <v>0</v>
      </c>
      <c r="P135" s="13" t="n">
        <v>0.02</v>
      </c>
    </row>
    <row r="136" customFormat="false" ht="16.15" hidden="false" customHeight="true" outlineLevel="0" collapsed="false">
      <c r="A136" s="1" t="n">
        <v>5</v>
      </c>
      <c r="B136" s="9" t="s">
        <v>115</v>
      </c>
      <c r="C136" s="11" t="s">
        <v>66</v>
      </c>
      <c r="D136" s="10" t="n">
        <v>30</v>
      </c>
      <c r="E136" s="13" t="n">
        <v>2.4</v>
      </c>
      <c r="F136" s="13" t="n">
        <v>0.075</v>
      </c>
      <c r="G136" s="13" t="n">
        <v>15.9</v>
      </c>
      <c r="H136" s="13" t="n">
        <v>73.875</v>
      </c>
      <c r="I136" s="13" t="n">
        <v>0.06</v>
      </c>
      <c r="J136" s="13" t="n">
        <v>1.2</v>
      </c>
      <c r="K136" s="13" t="n">
        <v>0</v>
      </c>
      <c r="L136" s="13" t="n">
        <v>0</v>
      </c>
      <c r="M136" s="13" t="n">
        <v>11.4</v>
      </c>
      <c r="N136" s="13" t="n">
        <v>39</v>
      </c>
      <c r="O136" s="13" t="n">
        <v>7.8</v>
      </c>
      <c r="P136" s="13" t="n">
        <v>0.75</v>
      </c>
    </row>
    <row r="137" customFormat="false" ht="15.6" hidden="false" customHeight="true" outlineLevel="0" collapsed="false">
      <c r="A137" s="1" t="n">
        <v>5</v>
      </c>
      <c r="B137" s="9" t="s">
        <v>25</v>
      </c>
      <c r="C137" s="11" t="s">
        <v>26</v>
      </c>
      <c r="D137" s="10" t="s">
        <v>27</v>
      </c>
      <c r="E137" s="13" t="n">
        <v>0.08</v>
      </c>
      <c r="F137" s="13" t="n">
        <v>0.02</v>
      </c>
      <c r="G137" s="13" t="n">
        <v>15</v>
      </c>
      <c r="H137" s="13" t="n">
        <v>60.5</v>
      </c>
      <c r="I137" s="13" t="n">
        <v>0</v>
      </c>
      <c r="J137" s="13" t="n">
        <v>0</v>
      </c>
      <c r="K137" s="13" t="n">
        <v>0.04</v>
      </c>
      <c r="L137" s="13" t="n">
        <v>0</v>
      </c>
      <c r="M137" s="13" t="n">
        <v>11.1</v>
      </c>
      <c r="N137" s="13" t="n">
        <v>1.4</v>
      </c>
      <c r="O137" s="13" t="n">
        <v>2.8</v>
      </c>
      <c r="P137" s="13" t="n">
        <v>0.28</v>
      </c>
    </row>
    <row r="138" customFormat="false" ht="15.6" hidden="false" customHeight="true" outlineLevel="0" collapsed="false">
      <c r="B138" s="9"/>
      <c r="C138" s="11" t="s">
        <v>140</v>
      </c>
      <c r="D138" s="10" t="n">
        <v>200</v>
      </c>
      <c r="E138" s="13" t="n">
        <v>5.8</v>
      </c>
      <c r="F138" s="13" t="n">
        <v>6.4</v>
      </c>
      <c r="G138" s="13" t="n">
        <v>9.4</v>
      </c>
      <c r="H138" s="13" t="n">
        <v>118.4</v>
      </c>
      <c r="I138" s="13" t="n">
        <v>0.1</v>
      </c>
      <c r="J138" s="13" t="n">
        <v>2.6</v>
      </c>
      <c r="K138" s="13" t="n">
        <v>0</v>
      </c>
      <c r="L138" s="13" t="n">
        <v>0</v>
      </c>
      <c r="M138" s="13" t="n">
        <v>240</v>
      </c>
      <c r="N138" s="13" t="n">
        <v>180</v>
      </c>
      <c r="O138" s="13" t="n">
        <v>28</v>
      </c>
      <c r="P138" s="13" t="n">
        <v>0.2</v>
      </c>
    </row>
    <row r="139" customFormat="false" ht="18" hidden="false" customHeight="true" outlineLevel="0" collapsed="false">
      <c r="A139" s="1" t="n">
        <v>5</v>
      </c>
      <c r="B139" s="9"/>
      <c r="C139" s="9" t="s">
        <v>30</v>
      </c>
      <c r="D139" s="10"/>
      <c r="E139" s="9" t="n">
        <v>15.554</v>
      </c>
      <c r="F139" s="9" t="n">
        <v>19.201</v>
      </c>
      <c r="G139" s="9" t="n">
        <v>53.773</v>
      </c>
      <c r="H139" s="9" t="n">
        <v>450.117</v>
      </c>
      <c r="I139" s="9" t="n">
        <v>0.194</v>
      </c>
      <c r="J139" s="9" t="n">
        <v>4.702</v>
      </c>
      <c r="K139" s="9" t="n">
        <v>0.135</v>
      </c>
      <c r="L139" s="9" t="n">
        <v>3.257</v>
      </c>
      <c r="M139" s="9" t="n">
        <v>379.564</v>
      </c>
      <c r="N139" s="9" t="n">
        <v>362.275</v>
      </c>
      <c r="O139" s="9" t="n">
        <v>53.912</v>
      </c>
      <c r="P139" s="9" t="n">
        <v>1.613</v>
      </c>
    </row>
    <row r="140" customFormat="false" ht="12.6" hidden="false" customHeight="true" outlineLevel="0" collapsed="false">
      <c r="A140" s="1" t="n">
        <v>5</v>
      </c>
      <c r="B140" s="9" t="s">
        <v>31</v>
      </c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</row>
    <row r="141" customFormat="false" ht="18" hidden="false" customHeight="true" outlineLevel="0" collapsed="false">
      <c r="A141" s="1" t="n">
        <v>5</v>
      </c>
      <c r="B141" s="20" t="s">
        <v>141</v>
      </c>
      <c r="C141" s="11" t="s">
        <v>142</v>
      </c>
      <c r="D141" s="10" t="n">
        <v>60</v>
      </c>
      <c r="E141" s="13" t="n">
        <v>0.846</v>
      </c>
      <c r="F141" s="13" t="n">
        <v>3.048</v>
      </c>
      <c r="G141" s="13" t="n">
        <v>5.412</v>
      </c>
      <c r="H141" s="13" t="n">
        <v>52.464</v>
      </c>
      <c r="I141" s="13" t="n">
        <v>0.018</v>
      </c>
      <c r="J141" s="13" t="n">
        <v>19.47</v>
      </c>
      <c r="K141" s="13" t="n">
        <v>0</v>
      </c>
      <c r="L141" s="13" t="n">
        <v>1.386</v>
      </c>
      <c r="M141" s="13" t="n">
        <v>22.422</v>
      </c>
      <c r="N141" s="13" t="n">
        <v>16.566</v>
      </c>
      <c r="O141" s="13" t="n">
        <v>9.096</v>
      </c>
      <c r="P141" s="13" t="n">
        <v>0.306</v>
      </c>
    </row>
    <row r="142" customFormat="false" ht="18" hidden="false" customHeight="true" outlineLevel="0" collapsed="false">
      <c r="A142" s="1" t="n">
        <v>5</v>
      </c>
      <c r="B142" s="9" t="s">
        <v>143</v>
      </c>
      <c r="C142" s="11" t="s">
        <v>144</v>
      </c>
      <c r="D142" s="10" t="n">
        <v>200</v>
      </c>
      <c r="E142" s="13" t="n">
        <v>8.2</v>
      </c>
      <c r="F142" s="13" t="n">
        <v>8.6</v>
      </c>
      <c r="G142" s="13" t="n">
        <v>30</v>
      </c>
      <c r="H142" s="13" t="n">
        <v>230.2</v>
      </c>
      <c r="I142" s="13" t="n">
        <v>0</v>
      </c>
      <c r="J142" s="13" t="n">
        <v>0.2</v>
      </c>
      <c r="K142" s="13" t="n">
        <v>12.8</v>
      </c>
      <c r="L142" s="13" t="n">
        <v>0.6</v>
      </c>
      <c r="M142" s="13" t="n">
        <v>40.8</v>
      </c>
      <c r="N142" s="13" t="n">
        <v>167</v>
      </c>
      <c r="O142" s="13" t="n">
        <v>46</v>
      </c>
      <c r="P142" s="13" t="n">
        <v>3.2</v>
      </c>
    </row>
    <row r="143" customFormat="false" ht="18" hidden="false" customHeight="true" outlineLevel="0" collapsed="false">
      <c r="A143" s="1" t="n">
        <v>5</v>
      </c>
      <c r="B143" s="9" t="s">
        <v>145</v>
      </c>
      <c r="C143" s="11" t="s">
        <v>146</v>
      </c>
      <c r="D143" s="10" t="n">
        <v>90</v>
      </c>
      <c r="E143" s="13" t="n">
        <v>11.84</v>
      </c>
      <c r="F143" s="13" t="n">
        <v>14.56</v>
      </c>
      <c r="G143" s="13" t="n">
        <v>3.84</v>
      </c>
      <c r="H143" s="13" t="n">
        <v>193.76</v>
      </c>
      <c r="I143" s="13" t="n">
        <v>0.08</v>
      </c>
      <c r="J143" s="13" t="n">
        <v>0.08</v>
      </c>
      <c r="K143" s="13" t="n">
        <v>0.32</v>
      </c>
      <c r="L143" s="13" t="n">
        <v>1.68</v>
      </c>
      <c r="M143" s="13" t="n">
        <v>19.52</v>
      </c>
      <c r="N143" s="13" t="n">
        <v>15.12</v>
      </c>
      <c r="O143" s="13" t="n">
        <v>130.72</v>
      </c>
      <c r="P143" s="13" t="n">
        <v>1.6</v>
      </c>
    </row>
    <row r="144" customFormat="false" ht="18" hidden="false" customHeight="true" outlineLevel="0" collapsed="false">
      <c r="B144" s="9" t="s">
        <v>41</v>
      </c>
      <c r="C144" s="11" t="s">
        <v>147</v>
      </c>
      <c r="D144" s="10" t="n">
        <v>150</v>
      </c>
      <c r="E144" s="13" t="n">
        <v>3.6</v>
      </c>
      <c r="F144" s="13" t="n">
        <v>4.02</v>
      </c>
      <c r="G144" s="13" t="n">
        <v>31.47</v>
      </c>
      <c r="H144" s="13" t="n">
        <v>176.46</v>
      </c>
      <c r="I144" s="13" t="n">
        <v>0.03</v>
      </c>
      <c r="J144" s="13" t="n">
        <v>0</v>
      </c>
      <c r="K144" s="13" t="n">
        <v>19.35</v>
      </c>
      <c r="L144" s="13" t="n">
        <v>0.255</v>
      </c>
      <c r="M144" s="13" t="n">
        <v>5.91</v>
      </c>
      <c r="N144" s="13" t="n">
        <v>77.805</v>
      </c>
      <c r="O144" s="13" t="n">
        <v>25.455</v>
      </c>
      <c r="P144" s="13" t="n">
        <v>0.525</v>
      </c>
    </row>
    <row r="145" customFormat="false" ht="18" hidden="false" customHeight="true" outlineLevel="0" collapsed="false">
      <c r="B145" s="9" t="s">
        <v>148</v>
      </c>
      <c r="C145" s="11" t="s">
        <v>149</v>
      </c>
      <c r="D145" s="10" t="s">
        <v>150</v>
      </c>
      <c r="E145" s="13" t="n">
        <v>11.7</v>
      </c>
      <c r="F145" s="13" t="n">
        <v>14.76</v>
      </c>
      <c r="G145" s="13" t="n">
        <v>20.88</v>
      </c>
      <c r="H145" s="13" t="n">
        <v>263.16</v>
      </c>
      <c r="I145" s="13" t="n">
        <v>0</v>
      </c>
      <c r="J145" s="13" t="n">
        <v>0.36</v>
      </c>
      <c r="K145" s="13" t="n">
        <v>5.76</v>
      </c>
      <c r="L145" s="13" t="n">
        <v>7.2</v>
      </c>
      <c r="M145" s="13" t="n">
        <v>52.2</v>
      </c>
      <c r="N145" s="13" t="n">
        <v>31.68</v>
      </c>
      <c r="O145" s="13" t="n">
        <v>233.28</v>
      </c>
      <c r="P145" s="13" t="n">
        <v>3.06</v>
      </c>
    </row>
    <row r="146" customFormat="false" ht="18" hidden="false" customHeight="true" outlineLevel="0" collapsed="false">
      <c r="B146" s="9"/>
      <c r="C146" s="11" t="s">
        <v>64</v>
      </c>
      <c r="D146" s="10"/>
      <c r="E146" s="9" t="n">
        <v>13.57</v>
      </c>
      <c r="F146" s="9" t="n">
        <v>16.67</v>
      </c>
      <c r="G146" s="9" t="n">
        <v>28.095</v>
      </c>
      <c r="H146" s="9" t="n">
        <v>316.69</v>
      </c>
      <c r="I146" s="9" t="n">
        <v>0.055</v>
      </c>
      <c r="J146" s="9" t="n">
        <v>0.22</v>
      </c>
      <c r="K146" s="9" t="n">
        <v>12.715</v>
      </c>
      <c r="L146" s="9" t="n">
        <v>4.5675</v>
      </c>
      <c r="M146" s="9" t="n">
        <v>38.815</v>
      </c>
      <c r="N146" s="9" t="n">
        <v>62.3025</v>
      </c>
      <c r="O146" s="9" t="n">
        <v>194.7275</v>
      </c>
      <c r="P146" s="9" t="n">
        <v>2.5925</v>
      </c>
    </row>
    <row r="147" customFormat="false" ht="18" hidden="false" customHeight="true" outlineLevel="0" collapsed="false">
      <c r="B147" s="9"/>
      <c r="C147" s="11" t="s">
        <v>29</v>
      </c>
      <c r="D147" s="10" t="n">
        <v>150</v>
      </c>
      <c r="E147" s="13" t="n">
        <v>1.4</v>
      </c>
      <c r="F147" s="13" t="n">
        <v>0.2</v>
      </c>
      <c r="G147" s="13" t="n">
        <v>14.3</v>
      </c>
      <c r="H147" s="13" t="n">
        <v>64.6</v>
      </c>
      <c r="I147" s="13" t="n">
        <v>0.06</v>
      </c>
      <c r="J147" s="13" t="n">
        <v>15</v>
      </c>
      <c r="K147" s="13" t="n">
        <v>0</v>
      </c>
      <c r="L147" s="13" t="n">
        <v>1.7</v>
      </c>
      <c r="M147" s="13" t="n">
        <v>30</v>
      </c>
      <c r="N147" s="13" t="n">
        <v>51</v>
      </c>
      <c r="O147" s="13" t="n">
        <v>24</v>
      </c>
      <c r="P147" s="13" t="n">
        <v>0.9</v>
      </c>
    </row>
    <row r="148" customFormat="false" ht="18" hidden="false" customHeight="true" outlineLevel="0" collapsed="false">
      <c r="A148" s="1" t="n">
        <v>5</v>
      </c>
      <c r="B148" s="9" t="s">
        <v>109</v>
      </c>
      <c r="C148" s="11" t="s">
        <v>110</v>
      </c>
      <c r="D148" s="10" t="n">
        <v>200</v>
      </c>
      <c r="E148" s="13" t="n">
        <v>0.58</v>
      </c>
      <c r="F148" s="13" t="n">
        <v>0.06</v>
      </c>
      <c r="G148" s="13" t="n">
        <v>30.2</v>
      </c>
      <c r="H148" s="13" t="n">
        <v>123.66</v>
      </c>
      <c r="I148" s="13" t="n">
        <v>0</v>
      </c>
      <c r="J148" s="13" t="n">
        <v>1.1</v>
      </c>
      <c r="K148" s="13" t="n">
        <v>0</v>
      </c>
      <c r="L148" s="13" t="n">
        <v>0.18</v>
      </c>
      <c r="M148" s="13" t="n">
        <v>15.7</v>
      </c>
      <c r="N148" s="13" t="n">
        <v>16.32</v>
      </c>
      <c r="O148" s="13" t="n">
        <v>3.36</v>
      </c>
      <c r="P148" s="13" t="n">
        <v>0.38</v>
      </c>
    </row>
    <row r="149" customFormat="false" ht="18" hidden="false" customHeight="true" outlineLevel="0" collapsed="false">
      <c r="A149" s="1" t="n">
        <v>5</v>
      </c>
      <c r="B149" s="9" t="s">
        <v>45</v>
      </c>
      <c r="C149" s="11" t="s">
        <v>46</v>
      </c>
      <c r="D149" s="10" t="n">
        <v>30</v>
      </c>
      <c r="E149" s="13" t="n">
        <v>2.3</v>
      </c>
      <c r="F149" s="13" t="n">
        <v>0.2</v>
      </c>
      <c r="G149" s="13" t="n">
        <v>14.8</v>
      </c>
      <c r="H149" s="13" t="n">
        <v>70.2</v>
      </c>
      <c r="I149" s="13" t="n">
        <v>0</v>
      </c>
      <c r="J149" s="13" t="n">
        <v>0</v>
      </c>
      <c r="K149" s="13" t="n">
        <v>0</v>
      </c>
      <c r="L149" s="13" t="n">
        <v>0.3</v>
      </c>
      <c r="M149" s="13" t="n">
        <v>6</v>
      </c>
      <c r="N149" s="13" t="n">
        <v>19.5</v>
      </c>
      <c r="O149" s="13" t="n">
        <v>4.2</v>
      </c>
      <c r="P149" s="13" t="n">
        <v>0.3</v>
      </c>
    </row>
    <row r="150" customFormat="false" ht="18" hidden="false" customHeight="true" outlineLevel="0" collapsed="false">
      <c r="A150" s="1" t="n">
        <v>5</v>
      </c>
      <c r="B150" s="9" t="s">
        <v>47</v>
      </c>
      <c r="C150" s="11" t="s">
        <v>48</v>
      </c>
      <c r="D150" s="10" t="n">
        <v>40</v>
      </c>
      <c r="E150" s="13" t="n">
        <v>2.6</v>
      </c>
      <c r="F150" s="13" t="n">
        <v>0.5</v>
      </c>
      <c r="G150" s="13" t="n">
        <v>15.8</v>
      </c>
      <c r="H150" s="13" t="n">
        <v>78.1</v>
      </c>
      <c r="I150" s="13" t="n">
        <v>0.1</v>
      </c>
      <c r="J150" s="13" t="n">
        <v>0</v>
      </c>
      <c r="K150" s="13" t="n">
        <v>0</v>
      </c>
      <c r="L150" s="13" t="n">
        <v>0.6</v>
      </c>
      <c r="M150" s="13" t="n">
        <v>11.6</v>
      </c>
      <c r="N150" s="13" t="n">
        <v>60</v>
      </c>
      <c r="O150" s="13" t="n">
        <v>18.8</v>
      </c>
      <c r="P150" s="13" t="n">
        <v>1.6</v>
      </c>
    </row>
    <row r="151" customFormat="false" ht="13.15" hidden="false" customHeight="true" outlineLevel="0" collapsed="false">
      <c r="A151" s="1" t="n">
        <v>5</v>
      </c>
      <c r="B151" s="9"/>
      <c r="C151" s="9" t="s">
        <v>30</v>
      </c>
      <c r="D151" s="10"/>
      <c r="E151" s="9" t="n">
        <v>29.496</v>
      </c>
      <c r="F151" s="9" t="n">
        <v>29.278</v>
      </c>
      <c r="G151" s="9" t="n">
        <v>138.607</v>
      </c>
      <c r="H151" s="9" t="n">
        <v>935.914</v>
      </c>
      <c r="I151" s="9" t="n">
        <v>0.233</v>
      </c>
      <c r="J151" s="9" t="n">
        <v>35.99</v>
      </c>
      <c r="K151" s="9" t="n">
        <v>25.515</v>
      </c>
      <c r="L151" s="9" t="n">
        <v>9.3335</v>
      </c>
      <c r="M151" s="9" t="n">
        <v>165.337</v>
      </c>
      <c r="N151" s="9" t="n">
        <v>392.6885</v>
      </c>
      <c r="O151" s="9" t="n">
        <v>300.1835</v>
      </c>
      <c r="P151" s="9" t="n">
        <v>9.2785</v>
      </c>
    </row>
    <row r="152" customFormat="false" ht="13.9" hidden="false" customHeight="true" outlineLevel="0" collapsed="false">
      <c r="A152" s="1" t="n">
        <v>5</v>
      </c>
      <c r="B152" s="9" t="s">
        <v>49</v>
      </c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</row>
    <row r="153" customFormat="false" ht="30" hidden="false" customHeight="true" outlineLevel="0" collapsed="false">
      <c r="A153" s="1" t="n">
        <v>5</v>
      </c>
      <c r="B153" s="9" t="s">
        <v>151</v>
      </c>
      <c r="C153" s="11" t="s">
        <v>152</v>
      </c>
      <c r="D153" s="10" t="s">
        <v>85</v>
      </c>
      <c r="E153" s="13" t="n">
        <v>5.434</v>
      </c>
      <c r="F153" s="13" t="n">
        <v>4.246</v>
      </c>
      <c r="G153" s="13" t="n">
        <v>20.24</v>
      </c>
      <c r="H153" s="13" t="n">
        <v>140.91</v>
      </c>
      <c r="I153" s="13" t="n">
        <v>0.077</v>
      </c>
      <c r="J153" s="13" t="n">
        <v>1.276</v>
      </c>
      <c r="K153" s="13" t="n">
        <v>0.044</v>
      </c>
      <c r="L153" s="13" t="n">
        <v>1.441</v>
      </c>
      <c r="M153" s="13" t="n">
        <v>52.8</v>
      </c>
      <c r="N153" s="13" t="n">
        <v>67.43</v>
      </c>
      <c r="O153" s="13" t="n">
        <v>15.95</v>
      </c>
      <c r="P153" s="13" t="n">
        <v>19.305</v>
      </c>
    </row>
    <row r="154" customFormat="false" ht="15.6" hidden="false" customHeight="true" outlineLevel="0" collapsed="false">
      <c r="A154" s="1" t="n">
        <v>5</v>
      </c>
      <c r="B154" s="9" t="s">
        <v>106</v>
      </c>
      <c r="C154" s="11" t="s">
        <v>53</v>
      </c>
      <c r="D154" s="10" t="n">
        <v>200</v>
      </c>
      <c r="E154" s="13" t="n">
        <v>0.66</v>
      </c>
      <c r="F154" s="13" t="n">
        <v>0.1</v>
      </c>
      <c r="G154" s="13" t="n">
        <v>28.02</v>
      </c>
      <c r="H154" s="13" t="n">
        <v>109.48</v>
      </c>
      <c r="I154" s="13" t="n">
        <v>0</v>
      </c>
      <c r="J154" s="13" t="n">
        <v>0.02</v>
      </c>
      <c r="K154" s="13" t="n">
        <v>0.68</v>
      </c>
      <c r="L154" s="13" t="n">
        <v>0.5</v>
      </c>
      <c r="M154" s="13" t="n">
        <v>32.48</v>
      </c>
      <c r="N154" s="13" t="n">
        <v>17.46</v>
      </c>
      <c r="O154" s="13" t="n">
        <v>23.44</v>
      </c>
      <c r="P154" s="13" t="n">
        <v>0.7</v>
      </c>
    </row>
    <row r="155" customFormat="false" ht="13.9" hidden="false" customHeight="true" outlineLevel="0" collapsed="false">
      <c r="A155" s="1" t="n">
        <v>5</v>
      </c>
      <c r="B155" s="9"/>
      <c r="C155" s="9" t="s">
        <v>30</v>
      </c>
      <c r="D155" s="10"/>
      <c r="E155" s="9" t="n">
        <v>6.094</v>
      </c>
      <c r="F155" s="9" t="n">
        <v>4.346</v>
      </c>
      <c r="G155" s="9" t="n">
        <v>48.26</v>
      </c>
      <c r="H155" s="9" t="n">
        <v>250.39</v>
      </c>
      <c r="I155" s="9" t="n">
        <v>0.077</v>
      </c>
      <c r="J155" s="9" t="n">
        <v>1.296</v>
      </c>
      <c r="K155" s="9" t="n">
        <v>0.724</v>
      </c>
      <c r="L155" s="9" t="n">
        <v>1.941</v>
      </c>
      <c r="M155" s="9" t="n">
        <v>85.28</v>
      </c>
      <c r="N155" s="9" t="n">
        <v>84.89</v>
      </c>
      <c r="O155" s="9" t="n">
        <v>39.39</v>
      </c>
      <c r="P155" s="9" t="n">
        <v>20.005</v>
      </c>
    </row>
    <row r="156" customFormat="false" ht="14.45" hidden="false" customHeight="true" outlineLevel="0" collapsed="false">
      <c r="A156" s="1" t="n">
        <v>5</v>
      </c>
      <c r="B156" s="9"/>
      <c r="C156" s="9" t="s">
        <v>153</v>
      </c>
      <c r="D156" s="10"/>
      <c r="E156" s="9" t="n">
        <v>51.144</v>
      </c>
      <c r="F156" s="9" t="n">
        <v>52.825</v>
      </c>
      <c r="G156" s="9" t="n">
        <v>240.64</v>
      </c>
      <c r="H156" s="9" t="n">
        <v>1636.421</v>
      </c>
      <c r="I156" s="9" t="n">
        <v>0.504</v>
      </c>
      <c r="J156" s="9" t="n">
        <v>41.988</v>
      </c>
      <c r="K156" s="9" t="n">
        <v>26.374</v>
      </c>
      <c r="L156" s="9" t="n">
        <v>14.5315</v>
      </c>
      <c r="M156" s="9" t="n">
        <v>630.181</v>
      </c>
      <c r="N156" s="9" t="n">
        <v>839.8535</v>
      </c>
      <c r="O156" s="9" t="n">
        <v>393.4855</v>
      </c>
      <c r="P156" s="9" t="n">
        <v>30.8965</v>
      </c>
    </row>
    <row r="157" s="3" customFormat="true" ht="20.1" hidden="false" customHeight="true" outlineLevel="0" collapsed="false">
      <c r="B157" s="14"/>
      <c r="C157" s="14"/>
      <c r="D157" s="15"/>
      <c r="E157" s="16"/>
      <c r="F157" s="16"/>
      <c r="G157" s="16"/>
      <c r="H157" s="16"/>
      <c r="I157" s="16"/>
      <c r="J157" s="16"/>
      <c r="K157" s="16"/>
      <c r="L157" s="16"/>
      <c r="M157" s="16"/>
      <c r="N157" s="16"/>
      <c r="O157" s="16"/>
      <c r="P157" s="16"/>
    </row>
    <row r="158" s="3" customFormat="true" ht="20.1" hidden="false" customHeight="true" outlineLevel="0" collapsed="false">
      <c r="B158" s="4" t="s">
        <v>154</v>
      </c>
      <c r="C158" s="5"/>
      <c r="D158" s="15"/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6"/>
      <c r="P158" s="16"/>
    </row>
    <row r="159" s="3" customFormat="true" ht="20.1" hidden="false" customHeight="true" outlineLevel="0" collapsed="false">
      <c r="B159" s="4" t="s">
        <v>155</v>
      </c>
      <c r="C159" s="5"/>
      <c r="D159" s="15"/>
      <c r="E159" s="16"/>
      <c r="F159" s="16"/>
      <c r="G159" s="16"/>
      <c r="H159" s="16"/>
      <c r="I159" s="16"/>
      <c r="J159" s="16"/>
      <c r="K159" s="16"/>
      <c r="L159" s="16"/>
      <c r="M159" s="16"/>
      <c r="N159" s="16"/>
      <c r="O159" s="16"/>
      <c r="P159" s="16"/>
    </row>
    <row r="160" s="3" customFormat="true" ht="20.1" hidden="false" customHeight="true" outlineLevel="0" collapsed="false">
      <c r="B160" s="4" t="s">
        <v>2</v>
      </c>
      <c r="C160" s="5"/>
      <c r="D160" s="15"/>
      <c r="E160" s="16"/>
      <c r="F160" s="16"/>
      <c r="G160" s="16"/>
      <c r="H160" s="16"/>
      <c r="I160" s="16"/>
      <c r="J160" s="16"/>
      <c r="K160" s="16"/>
      <c r="L160" s="16"/>
      <c r="M160" s="16"/>
      <c r="N160" s="16"/>
      <c r="O160" s="16"/>
      <c r="P160" s="16"/>
    </row>
    <row r="161" s="3" customFormat="true" ht="20.1" hidden="true" customHeight="true" outlineLevel="0" collapsed="false">
      <c r="B161" s="14"/>
      <c r="C161" s="14"/>
      <c r="D161" s="15"/>
      <c r="E161" s="16"/>
      <c r="F161" s="16"/>
      <c r="G161" s="16"/>
      <c r="H161" s="16"/>
      <c r="I161" s="16"/>
      <c r="J161" s="16"/>
      <c r="K161" s="16"/>
      <c r="L161" s="16"/>
      <c r="M161" s="16"/>
      <c r="N161" s="16"/>
      <c r="O161" s="16"/>
      <c r="P161" s="16"/>
    </row>
    <row r="162" s="3" customFormat="true" ht="35.25" hidden="false" customHeight="true" outlineLevel="0" collapsed="false">
      <c r="B162" s="17" t="s">
        <v>3</v>
      </c>
      <c r="C162" s="17" t="s">
        <v>4</v>
      </c>
      <c r="D162" s="18" t="s">
        <v>5</v>
      </c>
      <c r="E162" s="9" t="s">
        <v>6</v>
      </c>
      <c r="F162" s="9"/>
      <c r="G162" s="9"/>
      <c r="H162" s="9" t="s">
        <v>7</v>
      </c>
      <c r="I162" s="9" t="s">
        <v>8</v>
      </c>
      <c r="J162" s="9"/>
      <c r="K162" s="9"/>
      <c r="L162" s="9"/>
      <c r="M162" s="9" t="s">
        <v>9</v>
      </c>
      <c r="N162" s="9"/>
      <c r="O162" s="9"/>
      <c r="P162" s="9"/>
    </row>
    <row r="163" s="3" customFormat="true" ht="27.6" hidden="false" customHeight="true" outlineLevel="0" collapsed="false">
      <c r="B163" s="17"/>
      <c r="C163" s="17"/>
      <c r="D163" s="18"/>
      <c r="E163" s="9" t="s">
        <v>10</v>
      </c>
      <c r="F163" s="9" t="s">
        <v>11</v>
      </c>
      <c r="G163" s="9" t="s">
        <v>12</v>
      </c>
      <c r="H163" s="9"/>
      <c r="I163" s="9" t="s">
        <v>13</v>
      </c>
      <c r="J163" s="9" t="s">
        <v>14</v>
      </c>
      <c r="K163" s="9" t="s">
        <v>15</v>
      </c>
      <c r="L163" s="9" t="s">
        <v>16</v>
      </c>
      <c r="M163" s="9" t="s">
        <v>17</v>
      </c>
      <c r="N163" s="9" t="s">
        <v>18</v>
      </c>
      <c r="O163" s="9" t="s">
        <v>19</v>
      </c>
      <c r="P163" s="9" t="s">
        <v>20</v>
      </c>
    </row>
    <row r="164" customFormat="false" ht="15" hidden="false" customHeight="true" outlineLevel="0" collapsed="false">
      <c r="A164" s="1" t="n">
        <v>6</v>
      </c>
      <c r="B164" s="9" t="s">
        <v>21</v>
      </c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</row>
    <row r="165" customFormat="false" ht="30.75" hidden="false" customHeight="true" outlineLevel="0" collapsed="false">
      <c r="A165" s="1" t="n">
        <v>6</v>
      </c>
      <c r="B165" s="20" t="s">
        <v>156</v>
      </c>
      <c r="C165" s="11" t="s">
        <v>157</v>
      </c>
      <c r="D165" s="10" t="s">
        <v>58</v>
      </c>
      <c r="E165" s="12" t="n">
        <v>8.29</v>
      </c>
      <c r="F165" s="12" t="n">
        <v>11.275</v>
      </c>
      <c r="G165" s="12" t="n">
        <v>23.165</v>
      </c>
      <c r="H165" s="12" t="n">
        <v>227.295</v>
      </c>
      <c r="I165" s="12" t="n">
        <v>0.0605</v>
      </c>
      <c r="J165" s="12" t="n">
        <v>0.84</v>
      </c>
      <c r="K165" s="12" t="n">
        <v>0.065</v>
      </c>
      <c r="L165" s="12" t="n">
        <v>46.34</v>
      </c>
      <c r="M165" s="12" t="n">
        <v>96.75</v>
      </c>
      <c r="N165" s="12" t="n">
        <v>85.95</v>
      </c>
      <c r="O165" s="12" t="n">
        <v>14.55</v>
      </c>
      <c r="P165" s="12" t="n">
        <v>0.31</v>
      </c>
    </row>
    <row r="166" customFormat="false" ht="14.45" hidden="false" customHeight="true" outlineLevel="0" collapsed="false">
      <c r="B166" s="9"/>
      <c r="C166" s="11" t="s">
        <v>158</v>
      </c>
      <c r="D166" s="10" t="n">
        <v>60</v>
      </c>
      <c r="E166" s="12" t="n">
        <v>4.2</v>
      </c>
      <c r="F166" s="12" t="n">
        <v>4.5</v>
      </c>
      <c r="G166" s="12" t="n">
        <v>20.94</v>
      </c>
      <c r="H166" s="12" t="n">
        <v>141.06</v>
      </c>
      <c r="I166" s="12" t="n">
        <v>0.024</v>
      </c>
      <c r="J166" s="12" t="n">
        <v>0.054</v>
      </c>
      <c r="K166" s="12" t="n">
        <v>0.06</v>
      </c>
      <c r="L166" s="12" t="n">
        <v>2.52</v>
      </c>
      <c r="M166" s="12" t="n">
        <v>18.42</v>
      </c>
      <c r="N166" s="12" t="n">
        <v>34.26</v>
      </c>
      <c r="O166" s="12" t="n">
        <v>3.84</v>
      </c>
      <c r="P166" s="12" t="n">
        <v>0.42</v>
      </c>
    </row>
    <row r="167" customFormat="false" ht="14.45" hidden="false" customHeight="true" outlineLevel="0" collapsed="false">
      <c r="B167" s="9"/>
      <c r="C167" s="11" t="s">
        <v>159</v>
      </c>
      <c r="D167" s="10" t="n">
        <v>100</v>
      </c>
      <c r="E167" s="12" t="n">
        <v>2.7</v>
      </c>
      <c r="F167" s="12" t="n">
        <v>3</v>
      </c>
      <c r="G167" s="12" t="n">
        <v>17</v>
      </c>
      <c r="H167" s="12" t="n">
        <v>105.8</v>
      </c>
      <c r="I167" s="12" t="n">
        <v>0.1</v>
      </c>
      <c r="J167" s="12" t="n">
        <v>1.4</v>
      </c>
      <c r="K167" s="12" t="n">
        <v>0.4</v>
      </c>
      <c r="L167" s="12" t="n">
        <v>0.1</v>
      </c>
      <c r="M167" s="12" t="n">
        <v>240</v>
      </c>
      <c r="N167" s="12" t="n">
        <v>165</v>
      </c>
      <c r="O167" s="12" t="n">
        <v>28</v>
      </c>
      <c r="P167" s="12" t="n">
        <v>0.2</v>
      </c>
    </row>
    <row r="168" customFormat="false" ht="18" hidden="false" customHeight="true" outlineLevel="0" collapsed="false">
      <c r="A168" s="1" t="n">
        <v>6</v>
      </c>
      <c r="B168" s="9" t="s">
        <v>25</v>
      </c>
      <c r="C168" s="11" t="s">
        <v>26</v>
      </c>
      <c r="D168" s="10" t="s">
        <v>27</v>
      </c>
      <c r="E168" s="12" t="n">
        <v>0.08</v>
      </c>
      <c r="F168" s="12" t="n">
        <v>0.02</v>
      </c>
      <c r="G168" s="12" t="n">
        <v>15</v>
      </c>
      <c r="H168" s="12" t="n">
        <v>60.5</v>
      </c>
      <c r="I168" s="12" t="n">
        <v>0</v>
      </c>
      <c r="J168" s="12" t="n">
        <v>0</v>
      </c>
      <c r="K168" s="12" t="n">
        <v>0.04</v>
      </c>
      <c r="L168" s="12" t="n">
        <v>0</v>
      </c>
      <c r="M168" s="12" t="n">
        <v>11.1</v>
      </c>
      <c r="N168" s="12" t="n">
        <v>1.4</v>
      </c>
      <c r="O168" s="12" t="n">
        <v>2.8</v>
      </c>
      <c r="P168" s="12" t="n">
        <v>0.28</v>
      </c>
    </row>
    <row r="169" customFormat="false" ht="13.9" hidden="false" customHeight="true" outlineLevel="0" collapsed="false">
      <c r="A169" s="1" t="n">
        <v>6</v>
      </c>
      <c r="B169" s="9"/>
      <c r="C169" s="9" t="s">
        <v>30</v>
      </c>
      <c r="D169" s="10"/>
      <c r="E169" s="9" t="n">
        <v>15.27</v>
      </c>
      <c r="F169" s="9" t="n">
        <v>18.795</v>
      </c>
      <c r="G169" s="9" t="n">
        <v>76.105</v>
      </c>
      <c r="H169" s="9" t="n">
        <v>534.655</v>
      </c>
      <c r="I169" s="9" t="n">
        <v>0.1845</v>
      </c>
      <c r="J169" s="9" t="n">
        <v>2.294</v>
      </c>
      <c r="K169" s="9" t="n">
        <v>0.565</v>
      </c>
      <c r="L169" s="9" t="n">
        <v>48.96</v>
      </c>
      <c r="M169" s="9" t="n">
        <v>366.27</v>
      </c>
      <c r="N169" s="9" t="n">
        <v>286.61</v>
      </c>
      <c r="O169" s="9" t="n">
        <v>49.19</v>
      </c>
      <c r="P169" s="9" t="n">
        <v>1.21</v>
      </c>
    </row>
    <row r="170" customFormat="false" ht="16.15" hidden="false" customHeight="true" outlineLevel="0" collapsed="false">
      <c r="A170" s="1" t="n">
        <v>6</v>
      </c>
      <c r="B170" s="30" t="s">
        <v>31</v>
      </c>
      <c r="C170" s="30"/>
      <c r="D170" s="30"/>
      <c r="E170" s="30"/>
      <c r="F170" s="30"/>
      <c r="G170" s="30"/>
      <c r="H170" s="30"/>
      <c r="I170" s="30"/>
      <c r="J170" s="30"/>
      <c r="K170" s="30"/>
      <c r="L170" s="30"/>
      <c r="M170" s="30"/>
      <c r="N170" s="30"/>
      <c r="O170" s="30"/>
      <c r="P170" s="30"/>
    </row>
    <row r="171" customFormat="false" ht="16.9" hidden="false" customHeight="true" outlineLevel="0" collapsed="false">
      <c r="A171" s="1" t="n">
        <v>6</v>
      </c>
      <c r="B171" s="31" t="s">
        <v>32</v>
      </c>
      <c r="C171" s="32" t="s">
        <v>33</v>
      </c>
      <c r="D171" s="33" t="n">
        <v>60</v>
      </c>
      <c r="E171" s="13" t="n">
        <v>0.48</v>
      </c>
      <c r="F171" s="13" t="n">
        <v>0.06</v>
      </c>
      <c r="G171" s="13" t="n">
        <v>1.5</v>
      </c>
      <c r="H171" s="13" t="n">
        <v>8.46</v>
      </c>
      <c r="I171" s="13" t="n">
        <v>0</v>
      </c>
      <c r="J171" s="13" t="n">
        <v>6</v>
      </c>
      <c r="K171" s="13" t="n">
        <v>0</v>
      </c>
      <c r="L171" s="13" t="n">
        <v>0</v>
      </c>
      <c r="M171" s="13" t="n">
        <v>13.98</v>
      </c>
      <c r="N171" s="13" t="n">
        <v>24.96</v>
      </c>
      <c r="O171" s="13" t="n">
        <v>8.4</v>
      </c>
      <c r="P171" s="13" t="n">
        <v>0.36</v>
      </c>
    </row>
    <row r="172" customFormat="false" ht="16.15" hidden="false" customHeight="true" outlineLevel="0" collapsed="false">
      <c r="B172" s="31" t="s">
        <v>34</v>
      </c>
      <c r="C172" s="32" t="s">
        <v>35</v>
      </c>
      <c r="D172" s="33" t="n">
        <v>60</v>
      </c>
      <c r="E172" s="13" t="n">
        <v>0.48</v>
      </c>
      <c r="F172" s="13" t="n">
        <v>0.06</v>
      </c>
      <c r="G172" s="13" t="n">
        <v>1.02</v>
      </c>
      <c r="H172" s="13" t="n">
        <v>6.54</v>
      </c>
      <c r="I172" s="13" t="n">
        <v>0.012</v>
      </c>
      <c r="J172" s="13" t="n">
        <v>3</v>
      </c>
      <c r="K172" s="13" t="n">
        <v>0</v>
      </c>
      <c r="L172" s="13" t="n">
        <v>0.06</v>
      </c>
      <c r="M172" s="13" t="n">
        <v>13.8</v>
      </c>
      <c r="N172" s="13" t="n">
        <v>14.4</v>
      </c>
      <c r="O172" s="13" t="n">
        <v>8.4</v>
      </c>
      <c r="P172" s="13" t="n">
        <v>0.36</v>
      </c>
    </row>
    <row r="173" customFormat="false" ht="14.45" hidden="false" customHeight="true" outlineLevel="0" collapsed="false">
      <c r="B173" s="31"/>
      <c r="C173" s="32" t="s">
        <v>64</v>
      </c>
      <c r="D173" s="33"/>
      <c r="E173" s="9" t="n">
        <v>0.48</v>
      </c>
      <c r="F173" s="9" t="n">
        <v>0.06</v>
      </c>
      <c r="G173" s="9" t="n">
        <v>1.26</v>
      </c>
      <c r="H173" s="9" t="n">
        <v>7.5</v>
      </c>
      <c r="I173" s="9" t="n">
        <v>0.006</v>
      </c>
      <c r="J173" s="9" t="n">
        <v>4.5</v>
      </c>
      <c r="K173" s="9" t="n">
        <v>0</v>
      </c>
      <c r="L173" s="9" t="n">
        <v>0.03</v>
      </c>
      <c r="M173" s="9" t="n">
        <v>13.89</v>
      </c>
      <c r="N173" s="9" t="n">
        <v>19.68</v>
      </c>
      <c r="O173" s="9" t="n">
        <v>8.4</v>
      </c>
      <c r="P173" s="9" t="n">
        <v>0.36</v>
      </c>
    </row>
    <row r="174" customFormat="false" ht="16.15" hidden="false" customHeight="true" outlineLevel="0" collapsed="false">
      <c r="B174" s="31" t="s">
        <v>160</v>
      </c>
      <c r="C174" s="32" t="s">
        <v>98</v>
      </c>
      <c r="D174" s="33" t="s">
        <v>67</v>
      </c>
      <c r="E174" s="13" t="n">
        <v>4.7085</v>
      </c>
      <c r="F174" s="13" t="n">
        <v>4.5322</v>
      </c>
      <c r="G174" s="13" t="n">
        <v>14.2201</v>
      </c>
      <c r="H174" s="13" t="n">
        <v>116.5042</v>
      </c>
      <c r="I174" s="13" t="n">
        <v>0</v>
      </c>
      <c r="J174" s="13" t="n">
        <v>0.19565</v>
      </c>
      <c r="K174" s="13" t="n">
        <v>5.0095</v>
      </c>
      <c r="L174" s="13" t="n">
        <v>2.0855</v>
      </c>
      <c r="M174" s="13" t="n">
        <v>36.7005</v>
      </c>
      <c r="N174" s="13" t="n">
        <v>30.5945</v>
      </c>
      <c r="O174" s="13" t="n">
        <v>75.766</v>
      </c>
      <c r="P174" s="13" t="n">
        <v>1.763</v>
      </c>
    </row>
    <row r="175" customFormat="false" ht="15.6" hidden="false" customHeight="true" outlineLevel="0" collapsed="false">
      <c r="B175" s="31" t="s">
        <v>161</v>
      </c>
      <c r="C175" s="32" t="s">
        <v>162</v>
      </c>
      <c r="D175" s="33" t="s">
        <v>128</v>
      </c>
      <c r="E175" s="13" t="n">
        <v>13.6</v>
      </c>
      <c r="F175" s="13" t="n">
        <v>19.38</v>
      </c>
      <c r="G175" s="13" t="n">
        <v>22.44</v>
      </c>
      <c r="H175" s="13" t="n">
        <v>318.58</v>
      </c>
      <c r="I175" s="13" t="n">
        <v>0</v>
      </c>
      <c r="J175" s="13" t="n">
        <v>0.51</v>
      </c>
      <c r="K175" s="13" t="n">
        <v>1.53</v>
      </c>
      <c r="L175" s="13" t="n">
        <v>3.06</v>
      </c>
      <c r="M175" s="13" t="n">
        <v>14.11</v>
      </c>
      <c r="N175" s="13" t="n">
        <v>44.88</v>
      </c>
      <c r="O175" s="13" t="n">
        <v>197.88</v>
      </c>
      <c r="P175" s="13" t="n">
        <v>2.04</v>
      </c>
    </row>
    <row r="176" customFormat="false" ht="18" hidden="false" customHeight="true" outlineLevel="0" collapsed="false">
      <c r="A176" s="1" t="n">
        <v>6</v>
      </c>
      <c r="B176" s="31" t="s">
        <v>106</v>
      </c>
      <c r="C176" s="32" t="s">
        <v>53</v>
      </c>
      <c r="D176" s="33" t="n">
        <v>200</v>
      </c>
      <c r="E176" s="13" t="n">
        <v>0.66</v>
      </c>
      <c r="F176" s="13" t="n">
        <v>0.1</v>
      </c>
      <c r="G176" s="13" t="n">
        <v>28.02</v>
      </c>
      <c r="H176" s="13" t="n">
        <v>109.48</v>
      </c>
      <c r="I176" s="13" t="n">
        <v>0</v>
      </c>
      <c r="J176" s="13" t="n">
        <v>0.02</v>
      </c>
      <c r="K176" s="13" t="n">
        <v>0.68</v>
      </c>
      <c r="L176" s="13" t="n">
        <v>0.5</v>
      </c>
      <c r="M176" s="13" t="n">
        <v>32.48</v>
      </c>
      <c r="N176" s="13" t="n">
        <v>17.46</v>
      </c>
      <c r="O176" s="13" t="n">
        <v>23.44</v>
      </c>
      <c r="P176" s="13" t="n">
        <v>0.7</v>
      </c>
    </row>
    <row r="177" customFormat="false" ht="18" hidden="false" customHeight="true" outlineLevel="0" collapsed="false">
      <c r="A177" s="1" t="n">
        <v>6</v>
      </c>
      <c r="B177" s="31" t="s">
        <v>45</v>
      </c>
      <c r="C177" s="32" t="s">
        <v>46</v>
      </c>
      <c r="D177" s="33" t="n">
        <v>30</v>
      </c>
      <c r="E177" s="13" t="n">
        <v>2.3</v>
      </c>
      <c r="F177" s="13" t="n">
        <v>0.2</v>
      </c>
      <c r="G177" s="13" t="n">
        <v>14.8</v>
      </c>
      <c r="H177" s="13" t="n">
        <v>70.2</v>
      </c>
      <c r="I177" s="13" t="n">
        <v>0</v>
      </c>
      <c r="J177" s="13" t="n">
        <v>0</v>
      </c>
      <c r="K177" s="13" t="n">
        <v>0</v>
      </c>
      <c r="L177" s="13" t="n">
        <v>0.3</v>
      </c>
      <c r="M177" s="13" t="n">
        <v>6</v>
      </c>
      <c r="N177" s="13" t="n">
        <v>19.5</v>
      </c>
      <c r="O177" s="13" t="n">
        <v>4.2</v>
      </c>
      <c r="P177" s="13" t="n">
        <v>0.3</v>
      </c>
    </row>
    <row r="178" customFormat="false" ht="18" hidden="false" customHeight="true" outlineLevel="0" collapsed="false">
      <c r="A178" s="1" t="n">
        <v>6</v>
      </c>
      <c r="B178" s="31" t="s">
        <v>47</v>
      </c>
      <c r="C178" s="32" t="s">
        <v>48</v>
      </c>
      <c r="D178" s="33" t="n">
        <v>40</v>
      </c>
      <c r="E178" s="13" t="n">
        <v>2.6</v>
      </c>
      <c r="F178" s="13" t="n">
        <v>0.5</v>
      </c>
      <c r="G178" s="13" t="n">
        <v>15.8</v>
      </c>
      <c r="H178" s="13" t="n">
        <v>78.1</v>
      </c>
      <c r="I178" s="13" t="n">
        <v>0.1</v>
      </c>
      <c r="J178" s="13" t="n">
        <v>0</v>
      </c>
      <c r="K178" s="13" t="n">
        <v>0</v>
      </c>
      <c r="L178" s="13" t="n">
        <v>0.6</v>
      </c>
      <c r="M178" s="13" t="n">
        <v>11.6</v>
      </c>
      <c r="N178" s="13" t="n">
        <v>60</v>
      </c>
      <c r="O178" s="13" t="n">
        <v>18.8</v>
      </c>
      <c r="P178" s="13" t="n">
        <v>1.6</v>
      </c>
    </row>
    <row r="179" customFormat="false" ht="18" hidden="false" customHeight="true" outlineLevel="0" collapsed="false">
      <c r="A179" s="1" t="n">
        <v>6</v>
      </c>
      <c r="B179" s="9"/>
      <c r="C179" s="9" t="s">
        <v>30</v>
      </c>
      <c r="D179" s="10"/>
      <c r="E179" s="9" t="n">
        <v>24.3485</v>
      </c>
      <c r="F179" s="9" t="n">
        <v>24.7722</v>
      </c>
      <c r="G179" s="9" t="n">
        <v>96.5401</v>
      </c>
      <c r="H179" s="9" t="n">
        <v>700.3642</v>
      </c>
      <c r="I179" s="9" t="n">
        <v>0.106</v>
      </c>
      <c r="J179" s="9" t="n">
        <v>5.22565</v>
      </c>
      <c r="K179" s="9" t="n">
        <v>7.2195</v>
      </c>
      <c r="L179" s="9" t="n">
        <v>6.5755</v>
      </c>
      <c r="M179" s="9" t="n">
        <v>114.7805</v>
      </c>
      <c r="N179" s="9" t="n">
        <v>192.1145</v>
      </c>
      <c r="O179" s="9" t="n">
        <v>328.486</v>
      </c>
      <c r="P179" s="9" t="n">
        <v>6.763</v>
      </c>
    </row>
    <row r="180" customFormat="false" ht="14.45" hidden="false" customHeight="true" outlineLevel="0" collapsed="false">
      <c r="A180" s="1" t="n">
        <v>6</v>
      </c>
      <c r="B180" s="9" t="s">
        <v>49</v>
      </c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</row>
    <row r="181" customFormat="false" ht="14.45" hidden="false" customHeight="true" outlineLevel="0" collapsed="false">
      <c r="B181" s="9" t="s">
        <v>83</v>
      </c>
      <c r="C181" s="11" t="s">
        <v>84</v>
      </c>
      <c r="D181" s="33" t="s">
        <v>85</v>
      </c>
      <c r="E181" s="12" t="n">
        <v>4.672</v>
      </c>
      <c r="F181" s="12" t="n">
        <v>12.064</v>
      </c>
      <c r="G181" s="12" t="n">
        <v>29.056</v>
      </c>
      <c r="H181" s="12" t="n">
        <v>265.6</v>
      </c>
      <c r="I181" s="12" t="n">
        <v>0.192</v>
      </c>
      <c r="J181" s="12" t="n">
        <v>6</v>
      </c>
      <c r="K181" s="12" t="n">
        <v>33.6</v>
      </c>
      <c r="L181" s="12" t="n">
        <v>3.888</v>
      </c>
      <c r="M181" s="12" t="n">
        <v>36.768</v>
      </c>
      <c r="N181" s="12" t="n">
        <v>129.024</v>
      </c>
      <c r="O181" s="12" t="n">
        <v>42.736</v>
      </c>
      <c r="P181" s="12" t="n">
        <v>1.296</v>
      </c>
    </row>
    <row r="182" customFormat="false" ht="14.45" hidden="false" customHeight="true" outlineLevel="0" collapsed="false">
      <c r="B182" s="9" t="s">
        <v>43</v>
      </c>
      <c r="C182" s="11" t="s">
        <v>44</v>
      </c>
      <c r="D182" s="33" t="n">
        <v>200</v>
      </c>
      <c r="E182" s="12" t="n">
        <v>0.28</v>
      </c>
      <c r="F182" s="12" t="n">
        <v>0.1</v>
      </c>
      <c r="G182" s="12" t="n">
        <v>32.88</v>
      </c>
      <c r="H182" s="12" t="n">
        <v>133.54</v>
      </c>
      <c r="I182" s="12" t="n">
        <v>0</v>
      </c>
      <c r="J182" s="12" t="n">
        <v>0</v>
      </c>
      <c r="K182" s="12" t="n">
        <v>19.3</v>
      </c>
      <c r="L182" s="12" t="n">
        <v>0.16</v>
      </c>
      <c r="M182" s="12" t="n">
        <v>13.78</v>
      </c>
      <c r="N182" s="12" t="n">
        <v>5.78</v>
      </c>
      <c r="O182" s="12" t="n">
        <v>7.38</v>
      </c>
      <c r="P182" s="12" t="n">
        <v>0.48</v>
      </c>
    </row>
    <row r="183" customFormat="false" ht="18" hidden="false" customHeight="true" outlineLevel="0" collapsed="false">
      <c r="A183" s="1" t="n">
        <v>6</v>
      </c>
      <c r="B183" s="9"/>
      <c r="C183" s="9" t="s">
        <v>30</v>
      </c>
      <c r="D183" s="10"/>
      <c r="E183" s="9" t="n">
        <v>4.952</v>
      </c>
      <c r="F183" s="9" t="n">
        <v>12.164</v>
      </c>
      <c r="G183" s="9" t="n">
        <v>61.936</v>
      </c>
      <c r="H183" s="9" t="n">
        <v>399.14</v>
      </c>
      <c r="I183" s="9" t="n">
        <v>0.192</v>
      </c>
      <c r="J183" s="9" t="n">
        <v>6</v>
      </c>
      <c r="K183" s="9" t="n">
        <v>52.9</v>
      </c>
      <c r="L183" s="9" t="n">
        <v>4.048</v>
      </c>
      <c r="M183" s="9" t="n">
        <v>50.548</v>
      </c>
      <c r="N183" s="9" t="n">
        <v>134.804</v>
      </c>
      <c r="O183" s="9" t="n">
        <v>50.116</v>
      </c>
      <c r="P183" s="9" t="n">
        <v>1.776</v>
      </c>
    </row>
    <row r="184" customFormat="false" ht="18" hidden="false" customHeight="true" outlineLevel="0" collapsed="false">
      <c r="A184" s="1" t="n">
        <v>6</v>
      </c>
      <c r="B184" s="9"/>
      <c r="C184" s="9" t="s">
        <v>163</v>
      </c>
      <c r="D184" s="10"/>
      <c r="E184" s="9" t="n">
        <v>44.5705</v>
      </c>
      <c r="F184" s="9" t="n">
        <v>55.7312</v>
      </c>
      <c r="G184" s="9" t="n">
        <v>234.5811</v>
      </c>
      <c r="H184" s="9" t="n">
        <v>1634.1592</v>
      </c>
      <c r="I184" s="9" t="n">
        <v>0.4825</v>
      </c>
      <c r="J184" s="9" t="n">
        <v>13.51965</v>
      </c>
      <c r="K184" s="9" t="n">
        <v>60.6845</v>
      </c>
      <c r="L184" s="9" t="n">
        <v>59.5835</v>
      </c>
      <c r="M184" s="9" t="n">
        <v>531.5985</v>
      </c>
      <c r="N184" s="9" t="n">
        <v>613.5285</v>
      </c>
      <c r="O184" s="9" t="n">
        <v>427.792</v>
      </c>
      <c r="P184" s="9" t="n">
        <v>9.749</v>
      </c>
    </row>
    <row r="185" s="3" customFormat="true" ht="20.1" hidden="false" customHeight="true" outlineLevel="0" collapsed="false">
      <c r="B185" s="14"/>
      <c r="C185" s="14"/>
      <c r="D185" s="15"/>
      <c r="E185" s="16"/>
      <c r="F185" s="16"/>
      <c r="G185" s="16"/>
      <c r="H185" s="16"/>
      <c r="I185" s="16"/>
      <c r="J185" s="16"/>
      <c r="K185" s="16"/>
      <c r="L185" s="16"/>
      <c r="M185" s="16"/>
      <c r="N185" s="16"/>
      <c r="O185" s="16"/>
      <c r="P185" s="16"/>
    </row>
    <row r="186" s="3" customFormat="true" ht="20.1" hidden="false" customHeight="true" outlineLevel="0" collapsed="false">
      <c r="B186" s="4" t="s">
        <v>164</v>
      </c>
      <c r="C186" s="5"/>
      <c r="D186" s="15"/>
      <c r="E186" s="16"/>
      <c r="F186" s="16"/>
      <c r="G186" s="16"/>
      <c r="H186" s="16"/>
      <c r="I186" s="16"/>
      <c r="J186" s="16"/>
      <c r="K186" s="16"/>
      <c r="L186" s="16"/>
      <c r="M186" s="16"/>
      <c r="N186" s="16"/>
      <c r="O186" s="16"/>
      <c r="P186" s="16"/>
    </row>
    <row r="187" s="3" customFormat="true" ht="20.1" hidden="false" customHeight="true" outlineLevel="0" collapsed="false">
      <c r="B187" s="4" t="s">
        <v>155</v>
      </c>
      <c r="C187" s="5"/>
      <c r="D187" s="15"/>
      <c r="E187" s="16"/>
      <c r="F187" s="16"/>
      <c r="G187" s="16"/>
      <c r="H187" s="16"/>
      <c r="I187" s="16"/>
      <c r="J187" s="16"/>
      <c r="K187" s="16"/>
      <c r="L187" s="16"/>
      <c r="M187" s="16"/>
      <c r="N187" s="16"/>
      <c r="O187" s="16"/>
      <c r="P187" s="16"/>
    </row>
    <row r="188" s="3" customFormat="true" ht="20.1" hidden="false" customHeight="true" outlineLevel="0" collapsed="false">
      <c r="B188" s="4" t="s">
        <v>2</v>
      </c>
      <c r="C188" s="5"/>
      <c r="D188" s="15"/>
      <c r="E188" s="16"/>
      <c r="F188" s="16"/>
      <c r="G188" s="16"/>
      <c r="H188" s="16"/>
      <c r="I188" s="16"/>
      <c r="J188" s="16"/>
      <c r="K188" s="16"/>
      <c r="L188" s="16"/>
      <c r="M188" s="16"/>
      <c r="N188" s="16"/>
      <c r="O188" s="16"/>
      <c r="P188" s="16"/>
    </row>
    <row r="189" s="3" customFormat="true" ht="36.75" hidden="false" customHeight="true" outlineLevel="0" collapsed="false">
      <c r="B189" s="17" t="s">
        <v>3</v>
      </c>
      <c r="C189" s="17" t="s">
        <v>4</v>
      </c>
      <c r="D189" s="18" t="s">
        <v>5</v>
      </c>
      <c r="E189" s="9" t="s">
        <v>6</v>
      </c>
      <c r="F189" s="9"/>
      <c r="G189" s="9"/>
      <c r="H189" s="9" t="s">
        <v>7</v>
      </c>
      <c r="I189" s="9" t="s">
        <v>8</v>
      </c>
      <c r="J189" s="9"/>
      <c r="K189" s="9"/>
      <c r="L189" s="9"/>
      <c r="M189" s="9" t="s">
        <v>9</v>
      </c>
      <c r="N189" s="9"/>
      <c r="O189" s="9"/>
      <c r="P189" s="9"/>
    </row>
    <row r="190" s="3" customFormat="true" ht="23.45" hidden="false" customHeight="true" outlineLevel="0" collapsed="false">
      <c r="B190" s="17"/>
      <c r="C190" s="17"/>
      <c r="D190" s="18"/>
      <c r="E190" s="9" t="s">
        <v>10</v>
      </c>
      <c r="F190" s="9" t="s">
        <v>11</v>
      </c>
      <c r="G190" s="9" t="s">
        <v>12</v>
      </c>
      <c r="H190" s="9"/>
      <c r="I190" s="9" t="s">
        <v>13</v>
      </c>
      <c r="J190" s="9" t="s">
        <v>14</v>
      </c>
      <c r="K190" s="9" t="s">
        <v>15</v>
      </c>
      <c r="L190" s="9" t="s">
        <v>16</v>
      </c>
      <c r="M190" s="9" t="s">
        <v>17</v>
      </c>
      <c r="N190" s="9" t="s">
        <v>18</v>
      </c>
      <c r="O190" s="9" t="s">
        <v>19</v>
      </c>
      <c r="P190" s="9" t="s">
        <v>20</v>
      </c>
    </row>
    <row r="191" customFormat="false" ht="18" hidden="false" customHeight="true" outlineLevel="0" collapsed="false">
      <c r="A191" s="1" t="n">
        <v>7</v>
      </c>
      <c r="B191" s="9" t="s">
        <v>21</v>
      </c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</row>
    <row r="192" customFormat="false" ht="18" hidden="false" customHeight="true" outlineLevel="0" collapsed="false">
      <c r="A192" s="1" t="n">
        <v>7</v>
      </c>
      <c r="B192" s="9" t="s">
        <v>136</v>
      </c>
      <c r="C192" s="11" t="s">
        <v>165</v>
      </c>
      <c r="D192" s="10" t="s">
        <v>166</v>
      </c>
      <c r="E192" s="12" t="n">
        <v>9.636</v>
      </c>
      <c r="F192" s="12" t="n">
        <v>7.92</v>
      </c>
      <c r="G192" s="12" t="n">
        <v>22.88</v>
      </c>
      <c r="H192" s="12" t="n">
        <v>201.344</v>
      </c>
      <c r="I192" s="12" t="n">
        <v>0.033</v>
      </c>
      <c r="J192" s="12" t="n">
        <v>0.847</v>
      </c>
      <c r="K192" s="12" t="n">
        <v>0.044</v>
      </c>
      <c r="L192" s="12" t="n">
        <v>3.135</v>
      </c>
      <c r="M192" s="12" t="n">
        <v>82.434</v>
      </c>
      <c r="N192" s="12" t="n">
        <v>115.775</v>
      </c>
      <c r="O192" s="12" t="n">
        <v>12.342</v>
      </c>
      <c r="P192" s="12" t="n">
        <v>0.484</v>
      </c>
    </row>
    <row r="193" customFormat="false" ht="13.9" hidden="false" customHeight="true" outlineLevel="0" collapsed="false">
      <c r="A193" s="1" t="n">
        <v>7</v>
      </c>
      <c r="B193" s="9" t="s">
        <v>115</v>
      </c>
      <c r="C193" s="11" t="s">
        <v>66</v>
      </c>
      <c r="D193" s="10" t="n">
        <v>30</v>
      </c>
      <c r="E193" s="12" t="n">
        <v>2.4</v>
      </c>
      <c r="F193" s="12" t="n">
        <v>0.075</v>
      </c>
      <c r="G193" s="12" t="n">
        <v>15.9</v>
      </c>
      <c r="H193" s="12" t="n">
        <v>81</v>
      </c>
      <c r="I193" s="12" t="n">
        <v>0.033</v>
      </c>
      <c r="J193" s="12" t="n">
        <v>0</v>
      </c>
      <c r="K193" s="12" t="n">
        <v>0</v>
      </c>
      <c r="L193" s="12" t="n">
        <v>0.51</v>
      </c>
      <c r="M193" s="12" t="n">
        <v>5.7</v>
      </c>
      <c r="N193" s="12" t="n">
        <v>19.5</v>
      </c>
      <c r="O193" s="12" t="n">
        <v>3.9</v>
      </c>
      <c r="P193" s="12" t="n">
        <v>0.36</v>
      </c>
    </row>
    <row r="194" customFormat="false" ht="14.45" hidden="false" customHeight="true" outlineLevel="0" collapsed="false">
      <c r="B194" s="9" t="s">
        <v>138</v>
      </c>
      <c r="C194" s="11" t="s">
        <v>139</v>
      </c>
      <c r="D194" s="10" t="n">
        <v>20</v>
      </c>
      <c r="E194" s="12" t="n">
        <v>0.08</v>
      </c>
      <c r="F194" s="12" t="n">
        <v>7.25</v>
      </c>
      <c r="G194" s="12" t="n">
        <v>0.13</v>
      </c>
      <c r="H194" s="12" t="n">
        <v>66.1</v>
      </c>
      <c r="I194" s="12" t="n">
        <v>0.001</v>
      </c>
      <c r="J194" s="12" t="n">
        <v>0</v>
      </c>
      <c r="K194" s="12" t="n">
        <v>0.04</v>
      </c>
      <c r="L194" s="12" t="n">
        <v>0.1</v>
      </c>
      <c r="M194" s="12" t="n">
        <v>2.4</v>
      </c>
      <c r="N194" s="12" t="n">
        <v>3</v>
      </c>
      <c r="O194" s="12" t="n">
        <v>0</v>
      </c>
      <c r="P194" s="12" t="n">
        <v>0.02</v>
      </c>
    </row>
    <row r="195" customFormat="false" ht="14.45" hidden="false" customHeight="true" outlineLevel="0" collapsed="false">
      <c r="A195" s="1" t="n">
        <v>7</v>
      </c>
      <c r="B195" s="9" t="s">
        <v>167</v>
      </c>
      <c r="C195" s="11" t="s">
        <v>119</v>
      </c>
      <c r="D195" s="10" t="n">
        <v>200</v>
      </c>
      <c r="E195" s="12" t="n">
        <v>4.08</v>
      </c>
      <c r="F195" s="12" t="n">
        <v>3.54</v>
      </c>
      <c r="G195" s="12" t="n">
        <v>17.58</v>
      </c>
      <c r="H195" s="12" t="n">
        <v>118.5</v>
      </c>
      <c r="I195" s="12" t="n">
        <v>0.06</v>
      </c>
      <c r="J195" s="12" t="n">
        <v>1.58</v>
      </c>
      <c r="K195" s="12" t="n">
        <v>0.02</v>
      </c>
      <c r="L195" s="12" t="n">
        <v>0</v>
      </c>
      <c r="M195" s="12" t="n">
        <v>152.22</v>
      </c>
      <c r="N195" s="12" t="n">
        <v>124.56</v>
      </c>
      <c r="O195" s="12" t="n">
        <v>21.34</v>
      </c>
      <c r="P195" s="12" t="n">
        <v>0.48</v>
      </c>
    </row>
    <row r="196" customFormat="false" ht="18" hidden="false" customHeight="true" outlineLevel="0" collapsed="false">
      <c r="A196" s="1" t="n">
        <v>7</v>
      </c>
      <c r="B196" s="9"/>
      <c r="C196" s="9" t="s">
        <v>30</v>
      </c>
      <c r="D196" s="10"/>
      <c r="E196" s="9" t="n">
        <v>16.196</v>
      </c>
      <c r="F196" s="9" t="n">
        <v>18.785</v>
      </c>
      <c r="G196" s="9" t="n">
        <v>56.49</v>
      </c>
      <c r="H196" s="9" t="n">
        <v>466.944</v>
      </c>
      <c r="I196" s="9" t="n">
        <v>0.127</v>
      </c>
      <c r="J196" s="9" t="n">
        <v>2.427</v>
      </c>
      <c r="K196" s="9" t="n">
        <v>0.104</v>
      </c>
      <c r="L196" s="9" t="n">
        <v>3.745</v>
      </c>
      <c r="M196" s="9" t="n">
        <v>242.754</v>
      </c>
      <c r="N196" s="9" t="n">
        <v>262.835</v>
      </c>
      <c r="O196" s="9" t="n">
        <v>37.582</v>
      </c>
      <c r="P196" s="9" t="n">
        <v>1.344</v>
      </c>
    </row>
    <row r="197" customFormat="false" ht="18" hidden="false" customHeight="true" outlineLevel="0" collapsed="false">
      <c r="A197" s="1" t="n">
        <v>7</v>
      </c>
      <c r="B197" s="9" t="s">
        <v>31</v>
      </c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</row>
    <row r="198" customFormat="false" ht="18" hidden="false" customHeight="true" outlineLevel="0" collapsed="false">
      <c r="A198" s="1" t="n">
        <v>7</v>
      </c>
      <c r="B198" s="9" t="s">
        <v>168</v>
      </c>
      <c r="C198" s="11" t="s">
        <v>169</v>
      </c>
      <c r="D198" s="10" t="n">
        <v>60</v>
      </c>
      <c r="E198" s="13" t="n">
        <v>0.9</v>
      </c>
      <c r="F198" s="13" t="n">
        <v>3.06</v>
      </c>
      <c r="G198" s="13" t="n">
        <v>4.74</v>
      </c>
      <c r="H198" s="13" t="n">
        <v>50.1</v>
      </c>
      <c r="I198" s="13" t="n">
        <v>0</v>
      </c>
      <c r="J198" s="13" t="n">
        <v>19.8</v>
      </c>
      <c r="K198" s="13" t="n">
        <v>0</v>
      </c>
      <c r="L198" s="13" t="n">
        <v>2.34</v>
      </c>
      <c r="M198" s="13" t="n">
        <v>26.16</v>
      </c>
      <c r="N198" s="13" t="n">
        <v>21</v>
      </c>
      <c r="O198" s="13" t="n">
        <v>11.1</v>
      </c>
      <c r="P198" s="13" t="n">
        <v>0.36</v>
      </c>
    </row>
    <row r="199" customFormat="false" ht="14.45" hidden="false" customHeight="true" outlineLevel="0" collapsed="false">
      <c r="B199" s="9" t="s">
        <v>141</v>
      </c>
      <c r="C199" s="11" t="s">
        <v>142</v>
      </c>
      <c r="D199" s="10" t="n">
        <v>60</v>
      </c>
      <c r="E199" s="13" t="n">
        <v>0.846</v>
      </c>
      <c r="F199" s="13" t="n">
        <v>3.048</v>
      </c>
      <c r="G199" s="13" t="n">
        <v>5.412</v>
      </c>
      <c r="H199" s="13" t="n">
        <v>52.464</v>
      </c>
      <c r="I199" s="13" t="n">
        <v>0.018</v>
      </c>
      <c r="J199" s="13" t="n">
        <v>19.47</v>
      </c>
      <c r="K199" s="13" t="n">
        <v>0</v>
      </c>
      <c r="L199" s="13" t="n">
        <v>1.386</v>
      </c>
      <c r="M199" s="13" t="n">
        <v>22.422</v>
      </c>
      <c r="N199" s="13" t="n">
        <v>16.566</v>
      </c>
      <c r="O199" s="13" t="n">
        <v>9.096</v>
      </c>
      <c r="P199" s="13" t="n">
        <v>0.306</v>
      </c>
    </row>
    <row r="200" customFormat="false" ht="13.9" hidden="false" customHeight="true" outlineLevel="0" collapsed="false">
      <c r="B200" s="9"/>
      <c r="C200" s="11" t="s">
        <v>170</v>
      </c>
      <c r="D200" s="10" t="n">
        <v>60</v>
      </c>
      <c r="E200" s="9" t="n">
        <v>0.873</v>
      </c>
      <c r="F200" s="9" t="n">
        <v>3.054</v>
      </c>
      <c r="G200" s="9" t="n">
        <v>5.076</v>
      </c>
      <c r="H200" s="9" t="n">
        <v>51.282</v>
      </c>
      <c r="I200" s="9" t="n">
        <v>0.009</v>
      </c>
      <c r="J200" s="9" t="n">
        <v>19.635</v>
      </c>
      <c r="K200" s="9" t="n">
        <v>0</v>
      </c>
      <c r="L200" s="9" t="n">
        <v>1.863</v>
      </c>
      <c r="M200" s="9" t="n">
        <v>24.291</v>
      </c>
      <c r="N200" s="9" t="n">
        <v>18.783</v>
      </c>
      <c r="O200" s="9" t="n">
        <v>10.098</v>
      </c>
      <c r="P200" s="9" t="n">
        <v>0.333</v>
      </c>
    </row>
    <row r="201" customFormat="false" ht="18" hidden="false" customHeight="true" outlineLevel="0" collapsed="false">
      <c r="B201" s="9" t="s">
        <v>171</v>
      </c>
      <c r="C201" s="11" t="s">
        <v>172</v>
      </c>
      <c r="D201" s="10" t="n">
        <v>200</v>
      </c>
      <c r="E201" s="13" t="n">
        <v>1.4</v>
      </c>
      <c r="F201" s="13" t="n">
        <v>5.6</v>
      </c>
      <c r="G201" s="13" t="n">
        <v>12.4</v>
      </c>
      <c r="H201" s="13" t="n">
        <v>105.6</v>
      </c>
      <c r="I201" s="13" t="n">
        <v>0.2</v>
      </c>
      <c r="J201" s="13" t="n">
        <v>8.2</v>
      </c>
      <c r="K201" s="13" t="n">
        <v>0</v>
      </c>
      <c r="L201" s="13" t="n">
        <v>1.4</v>
      </c>
      <c r="M201" s="13" t="n">
        <v>28</v>
      </c>
      <c r="N201" s="13" t="n">
        <v>39.4</v>
      </c>
      <c r="O201" s="13" t="n">
        <v>16.6</v>
      </c>
      <c r="P201" s="13" t="n">
        <v>1.2</v>
      </c>
    </row>
    <row r="202" customFormat="false" ht="18" hidden="false" customHeight="true" outlineLevel="0" collapsed="false">
      <c r="B202" s="9" t="s">
        <v>173</v>
      </c>
      <c r="C202" s="11" t="s">
        <v>174</v>
      </c>
      <c r="D202" s="10" t="n">
        <v>90</v>
      </c>
      <c r="E202" s="13" t="n">
        <v>11.52</v>
      </c>
      <c r="F202" s="13" t="n">
        <v>9.9</v>
      </c>
      <c r="G202" s="13" t="n">
        <v>10.44</v>
      </c>
      <c r="H202" s="13" t="n">
        <v>127.53</v>
      </c>
      <c r="I202" s="13" t="n">
        <v>0.018</v>
      </c>
      <c r="J202" s="13" t="n">
        <v>0.036</v>
      </c>
      <c r="K202" s="13" t="n">
        <v>0.72</v>
      </c>
      <c r="L202" s="13" t="n">
        <v>0</v>
      </c>
      <c r="M202" s="13" t="n">
        <v>15.12</v>
      </c>
      <c r="N202" s="13" t="n">
        <v>17.1</v>
      </c>
      <c r="O202" s="13" t="n">
        <v>100.62</v>
      </c>
      <c r="P202" s="13" t="n">
        <v>1.26</v>
      </c>
    </row>
    <row r="203" customFormat="false" ht="16.15" hidden="false" customHeight="true" outlineLevel="0" collapsed="false">
      <c r="B203" s="9" t="s">
        <v>41</v>
      </c>
      <c r="C203" s="11" t="s">
        <v>175</v>
      </c>
      <c r="D203" s="10" t="n">
        <v>150</v>
      </c>
      <c r="E203" s="13" t="n">
        <v>4.455</v>
      </c>
      <c r="F203" s="13" t="n">
        <v>4.05</v>
      </c>
      <c r="G203" s="13" t="n">
        <v>38.52</v>
      </c>
      <c r="H203" s="13" t="n">
        <v>208.35</v>
      </c>
      <c r="I203" s="13" t="n">
        <v>0.045</v>
      </c>
      <c r="J203" s="13" t="n">
        <v>0</v>
      </c>
      <c r="K203" s="13" t="n">
        <v>19.35</v>
      </c>
      <c r="L203" s="13" t="n">
        <v>0.585</v>
      </c>
      <c r="M203" s="13" t="n">
        <v>19.845</v>
      </c>
      <c r="N203" s="13" t="n">
        <v>154.74</v>
      </c>
      <c r="O203" s="13" t="n">
        <v>18.975</v>
      </c>
      <c r="P203" s="13" t="n">
        <v>0.885</v>
      </c>
    </row>
    <row r="204" customFormat="false" ht="13.9" hidden="false" customHeight="true" outlineLevel="0" collapsed="false">
      <c r="B204" s="20" t="s">
        <v>81</v>
      </c>
      <c r="C204" s="11" t="s">
        <v>82</v>
      </c>
      <c r="D204" s="10" t="n">
        <v>200</v>
      </c>
      <c r="E204" s="13" t="n">
        <v>0.16</v>
      </c>
      <c r="F204" s="13" t="n">
        <v>0.16</v>
      </c>
      <c r="G204" s="13" t="n">
        <v>19.88</v>
      </c>
      <c r="H204" s="13" t="n">
        <v>81.6</v>
      </c>
      <c r="I204" s="13" t="n">
        <v>0.02</v>
      </c>
      <c r="J204" s="13" t="n">
        <v>0.9</v>
      </c>
      <c r="K204" s="13" t="n">
        <v>0</v>
      </c>
      <c r="L204" s="13" t="n">
        <v>0.08</v>
      </c>
      <c r="M204" s="13" t="n">
        <v>13.94</v>
      </c>
      <c r="N204" s="13" t="n">
        <v>4.4</v>
      </c>
      <c r="O204" s="13" t="n">
        <v>5.14</v>
      </c>
      <c r="P204" s="13" t="n">
        <v>0.936</v>
      </c>
    </row>
    <row r="205" customFormat="false" ht="13.9" hidden="false" customHeight="true" outlineLevel="0" collapsed="false">
      <c r="B205" s="20"/>
      <c r="C205" s="11" t="s">
        <v>29</v>
      </c>
      <c r="D205" s="10" t="n">
        <v>150</v>
      </c>
      <c r="E205" s="13" t="n">
        <v>1.4</v>
      </c>
      <c r="F205" s="13" t="n">
        <v>0.2</v>
      </c>
      <c r="G205" s="13" t="n">
        <v>14.3</v>
      </c>
      <c r="H205" s="13" t="n">
        <v>64.6</v>
      </c>
      <c r="I205" s="13" t="n">
        <v>0.06</v>
      </c>
      <c r="J205" s="13" t="n">
        <v>15</v>
      </c>
      <c r="K205" s="13" t="n">
        <v>0</v>
      </c>
      <c r="L205" s="13" t="n">
        <v>1.7</v>
      </c>
      <c r="M205" s="13" t="n">
        <v>30</v>
      </c>
      <c r="N205" s="13" t="n">
        <v>51</v>
      </c>
      <c r="O205" s="13" t="n">
        <v>24</v>
      </c>
      <c r="P205" s="13" t="n">
        <v>0.9</v>
      </c>
    </row>
    <row r="206" customFormat="false" ht="15.6" hidden="false" customHeight="true" outlineLevel="0" collapsed="false">
      <c r="A206" s="1" t="n">
        <v>7</v>
      </c>
      <c r="B206" s="9" t="s">
        <v>45</v>
      </c>
      <c r="C206" s="11" t="s">
        <v>46</v>
      </c>
      <c r="D206" s="10" t="n">
        <v>30</v>
      </c>
      <c r="E206" s="13" t="n">
        <v>2.3</v>
      </c>
      <c r="F206" s="13" t="n">
        <v>0.2</v>
      </c>
      <c r="G206" s="13" t="n">
        <v>14.8</v>
      </c>
      <c r="H206" s="13" t="n">
        <v>70.2</v>
      </c>
      <c r="I206" s="13" t="n">
        <v>0</v>
      </c>
      <c r="J206" s="13" t="n">
        <v>0</v>
      </c>
      <c r="K206" s="13" t="n">
        <v>0</v>
      </c>
      <c r="L206" s="13" t="n">
        <v>0.3</v>
      </c>
      <c r="M206" s="13" t="n">
        <v>6</v>
      </c>
      <c r="N206" s="13" t="n">
        <v>19.5</v>
      </c>
      <c r="O206" s="13" t="n">
        <v>4.2</v>
      </c>
      <c r="P206" s="13" t="n">
        <v>0.3</v>
      </c>
    </row>
    <row r="207" customFormat="false" ht="14.45" hidden="false" customHeight="true" outlineLevel="0" collapsed="false">
      <c r="A207" s="1" t="n">
        <v>7</v>
      </c>
      <c r="B207" s="9" t="s">
        <v>47</v>
      </c>
      <c r="C207" s="11" t="s">
        <v>48</v>
      </c>
      <c r="D207" s="10" t="n">
        <v>40</v>
      </c>
      <c r="E207" s="13" t="n">
        <v>2.6</v>
      </c>
      <c r="F207" s="13" t="n">
        <v>0.5</v>
      </c>
      <c r="G207" s="13" t="n">
        <v>15.8</v>
      </c>
      <c r="H207" s="13" t="n">
        <v>78.1</v>
      </c>
      <c r="I207" s="13" t="n">
        <v>0.1</v>
      </c>
      <c r="J207" s="13" t="n">
        <v>0</v>
      </c>
      <c r="K207" s="13" t="n">
        <v>0</v>
      </c>
      <c r="L207" s="13" t="n">
        <v>0.6</v>
      </c>
      <c r="M207" s="13" t="n">
        <v>11.6</v>
      </c>
      <c r="N207" s="13" t="n">
        <v>60</v>
      </c>
      <c r="O207" s="13" t="n">
        <v>18.8</v>
      </c>
      <c r="P207" s="13" t="n">
        <v>1.6</v>
      </c>
    </row>
    <row r="208" customFormat="false" ht="18" hidden="false" customHeight="true" outlineLevel="0" collapsed="false">
      <c r="A208" s="1" t="n">
        <v>7</v>
      </c>
      <c r="B208" s="9"/>
      <c r="C208" s="9" t="s">
        <v>30</v>
      </c>
      <c r="D208" s="10"/>
      <c r="E208" s="19" t="n">
        <v>24.708</v>
      </c>
      <c r="F208" s="19" t="n">
        <v>23.664</v>
      </c>
      <c r="G208" s="19" t="n">
        <v>131.216</v>
      </c>
      <c r="H208" s="19" t="n">
        <v>787.262</v>
      </c>
      <c r="I208" s="19" t="n">
        <v>0.452</v>
      </c>
      <c r="J208" s="19" t="n">
        <v>43.771</v>
      </c>
      <c r="K208" s="19" t="n">
        <v>20.07</v>
      </c>
      <c r="L208" s="19" t="n">
        <v>6.528</v>
      </c>
      <c r="M208" s="19" t="n">
        <v>148.796</v>
      </c>
      <c r="N208" s="19" t="n">
        <v>364.923</v>
      </c>
      <c r="O208" s="19" t="n">
        <v>198.433</v>
      </c>
      <c r="P208" s="19" t="n">
        <v>7.414</v>
      </c>
    </row>
    <row r="209" customFormat="false" ht="18" hidden="false" customHeight="true" outlineLevel="0" collapsed="false">
      <c r="A209" s="1" t="n">
        <v>7</v>
      </c>
      <c r="B209" s="9" t="s">
        <v>49</v>
      </c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</row>
    <row r="210" customFormat="false" ht="22.9" hidden="false" customHeight="true" outlineLevel="0" collapsed="false">
      <c r="A210" s="1" t="n">
        <v>7</v>
      </c>
      <c r="B210" s="9" t="s">
        <v>50</v>
      </c>
      <c r="C210" s="11" t="s">
        <v>51</v>
      </c>
      <c r="D210" s="10" t="n">
        <v>150</v>
      </c>
      <c r="E210" s="12" t="n">
        <v>8.3</v>
      </c>
      <c r="F210" s="12" t="n">
        <v>10.3</v>
      </c>
      <c r="G210" s="12" t="n">
        <v>2.1</v>
      </c>
      <c r="H210" s="12" t="n">
        <v>134.3</v>
      </c>
      <c r="I210" s="12" t="n">
        <v>0.08</v>
      </c>
      <c r="J210" s="12" t="n">
        <v>0.4</v>
      </c>
      <c r="K210" s="12" t="n">
        <v>0.26</v>
      </c>
      <c r="L210" s="12" t="n">
        <v>0.5</v>
      </c>
      <c r="M210" s="12" t="n">
        <v>144</v>
      </c>
      <c r="N210" s="12" t="n">
        <v>269</v>
      </c>
      <c r="O210" s="12" t="n">
        <v>22</v>
      </c>
      <c r="P210" s="12" t="n">
        <v>2.8</v>
      </c>
    </row>
    <row r="211" customFormat="false" ht="30" hidden="false" customHeight="true" outlineLevel="0" collapsed="false">
      <c r="B211" s="9" t="s">
        <v>45</v>
      </c>
      <c r="C211" s="11" t="s">
        <v>46</v>
      </c>
      <c r="D211" s="10" t="n">
        <v>30</v>
      </c>
      <c r="E211" s="12" t="n">
        <v>1.53333333333333</v>
      </c>
      <c r="F211" s="12" t="n">
        <v>0.133333333333333</v>
      </c>
      <c r="G211" s="12" t="n">
        <v>9.86666666666667</v>
      </c>
      <c r="H211" s="12" t="n">
        <v>46.8</v>
      </c>
      <c r="I211" s="12" t="n">
        <v>0</v>
      </c>
      <c r="J211" s="12" t="n">
        <v>0</v>
      </c>
      <c r="K211" s="12" t="n">
        <v>0</v>
      </c>
      <c r="L211" s="12" t="n">
        <v>0.2</v>
      </c>
      <c r="M211" s="12" t="n">
        <v>4</v>
      </c>
      <c r="N211" s="12" t="n">
        <v>13</v>
      </c>
      <c r="O211" s="12" t="n">
        <v>2.8</v>
      </c>
      <c r="P211" s="12" t="n">
        <v>0.2</v>
      </c>
    </row>
    <row r="212" customFormat="false" ht="14.45" hidden="false" customHeight="true" outlineLevel="0" collapsed="false">
      <c r="B212" s="9" t="s">
        <v>25</v>
      </c>
      <c r="C212" s="34" t="s">
        <v>26</v>
      </c>
      <c r="D212" s="10" t="s">
        <v>27</v>
      </c>
      <c r="E212" s="12" t="n">
        <v>0.08</v>
      </c>
      <c r="F212" s="12" t="n">
        <v>0.02</v>
      </c>
      <c r="G212" s="12" t="n">
        <v>15</v>
      </c>
      <c r="H212" s="12" t="n">
        <v>60.5</v>
      </c>
      <c r="I212" s="12" t="n">
        <v>0</v>
      </c>
      <c r="J212" s="12" t="n">
        <v>0</v>
      </c>
      <c r="K212" s="12" t="n">
        <v>0.04</v>
      </c>
      <c r="L212" s="12" t="n">
        <v>0</v>
      </c>
      <c r="M212" s="12" t="n">
        <v>11.1</v>
      </c>
      <c r="N212" s="12" t="n">
        <v>1.4</v>
      </c>
      <c r="O212" s="12" t="n">
        <v>2.8</v>
      </c>
      <c r="P212" s="12" t="n">
        <v>0.28</v>
      </c>
    </row>
    <row r="213" customFormat="false" ht="14.45" hidden="false" customHeight="true" outlineLevel="0" collapsed="false">
      <c r="A213" s="1" t="n">
        <v>7</v>
      </c>
      <c r="B213" s="9"/>
      <c r="C213" s="9" t="s">
        <v>30</v>
      </c>
      <c r="D213" s="10"/>
      <c r="E213" s="9" t="n">
        <v>9.91333333333333</v>
      </c>
      <c r="F213" s="9" t="n">
        <v>10.4533333333333</v>
      </c>
      <c r="G213" s="9" t="n">
        <v>26.9666666666667</v>
      </c>
      <c r="H213" s="9" t="n">
        <v>241.6</v>
      </c>
      <c r="I213" s="9" t="n">
        <v>0.08</v>
      </c>
      <c r="J213" s="9" t="n">
        <v>0.4</v>
      </c>
      <c r="K213" s="9" t="n">
        <v>0.3</v>
      </c>
      <c r="L213" s="9" t="n">
        <v>0.7</v>
      </c>
      <c r="M213" s="9" t="n">
        <v>159.1</v>
      </c>
      <c r="N213" s="9" t="n">
        <v>283.4</v>
      </c>
      <c r="O213" s="9" t="n">
        <v>27.6</v>
      </c>
      <c r="P213" s="9" t="n">
        <v>3.28</v>
      </c>
    </row>
    <row r="214" customFormat="false" ht="13.9" hidden="false" customHeight="true" outlineLevel="0" collapsed="false">
      <c r="A214" s="1" t="n">
        <v>7</v>
      </c>
      <c r="B214" s="9"/>
      <c r="C214" s="9" t="s">
        <v>176</v>
      </c>
      <c r="D214" s="10"/>
      <c r="E214" s="9" t="n">
        <v>50.8173333333333</v>
      </c>
      <c r="F214" s="9" t="n">
        <v>52.9023333333333</v>
      </c>
      <c r="G214" s="9" t="n">
        <v>214.672666666667</v>
      </c>
      <c r="H214" s="9" t="n">
        <v>1495.806</v>
      </c>
      <c r="I214" s="9" t="n">
        <v>0.659</v>
      </c>
      <c r="J214" s="9" t="n">
        <v>46.598</v>
      </c>
      <c r="K214" s="9" t="n">
        <v>20.474</v>
      </c>
      <c r="L214" s="9" t="n">
        <v>10.973</v>
      </c>
      <c r="M214" s="9" t="n">
        <v>550.65</v>
      </c>
      <c r="N214" s="9" t="n">
        <v>911.158</v>
      </c>
      <c r="O214" s="9" t="n">
        <v>263.615</v>
      </c>
      <c r="P214" s="9" t="n">
        <v>12.038</v>
      </c>
    </row>
    <row r="215" s="3" customFormat="true" ht="20.1" hidden="false" customHeight="true" outlineLevel="0" collapsed="false">
      <c r="B215" s="14"/>
      <c r="C215" s="14"/>
      <c r="D215" s="15"/>
      <c r="E215" s="16"/>
      <c r="F215" s="16"/>
      <c r="G215" s="16"/>
      <c r="H215" s="16"/>
      <c r="I215" s="16"/>
      <c r="J215" s="16"/>
      <c r="K215" s="16"/>
      <c r="L215" s="16"/>
      <c r="M215" s="16"/>
      <c r="N215" s="16"/>
      <c r="O215" s="16"/>
      <c r="P215" s="16"/>
    </row>
    <row r="216" s="3" customFormat="true" ht="20.1" hidden="false" customHeight="true" outlineLevel="0" collapsed="false">
      <c r="B216" s="4" t="s">
        <v>177</v>
      </c>
      <c r="C216" s="5"/>
      <c r="D216" s="15"/>
      <c r="E216" s="16"/>
      <c r="F216" s="16"/>
      <c r="G216" s="16"/>
      <c r="H216" s="16"/>
      <c r="I216" s="16"/>
      <c r="J216" s="16"/>
      <c r="K216" s="16"/>
      <c r="L216" s="16"/>
      <c r="M216" s="16"/>
      <c r="N216" s="16"/>
      <c r="O216" s="16"/>
      <c r="P216" s="16"/>
    </row>
    <row r="217" s="3" customFormat="true" ht="20.1" hidden="false" customHeight="true" outlineLevel="0" collapsed="false">
      <c r="B217" s="4" t="s">
        <v>155</v>
      </c>
      <c r="C217" s="5"/>
      <c r="D217" s="15"/>
      <c r="E217" s="16"/>
      <c r="F217" s="16"/>
      <c r="G217" s="16"/>
      <c r="H217" s="16"/>
      <c r="I217" s="16"/>
      <c r="J217" s="16"/>
      <c r="K217" s="16"/>
      <c r="L217" s="16"/>
      <c r="M217" s="16"/>
      <c r="N217" s="16"/>
      <c r="O217" s="16"/>
      <c r="P217" s="16"/>
    </row>
    <row r="218" s="3" customFormat="true" ht="20.1" hidden="false" customHeight="true" outlineLevel="0" collapsed="false">
      <c r="B218" s="4" t="s">
        <v>2</v>
      </c>
      <c r="C218" s="5"/>
      <c r="D218" s="15"/>
      <c r="E218" s="16"/>
      <c r="F218" s="16"/>
      <c r="G218" s="16"/>
      <c r="H218" s="16"/>
      <c r="I218" s="16"/>
      <c r="J218" s="16"/>
      <c r="K218" s="16"/>
      <c r="L218" s="16"/>
      <c r="M218" s="16"/>
      <c r="N218" s="16"/>
      <c r="O218" s="16"/>
      <c r="P218" s="16"/>
    </row>
    <row r="219" s="3" customFormat="true" ht="20.1" hidden="true" customHeight="true" outlineLevel="0" collapsed="false">
      <c r="B219" s="14"/>
      <c r="C219" s="14"/>
      <c r="D219" s="15"/>
      <c r="E219" s="16"/>
      <c r="F219" s="16"/>
      <c r="G219" s="16"/>
      <c r="H219" s="16"/>
      <c r="I219" s="16"/>
      <c r="J219" s="16"/>
      <c r="K219" s="16"/>
      <c r="L219" s="16"/>
      <c r="M219" s="16"/>
      <c r="N219" s="16"/>
      <c r="O219" s="16"/>
      <c r="P219" s="16"/>
    </row>
    <row r="220" s="3" customFormat="true" ht="36" hidden="false" customHeight="true" outlineLevel="0" collapsed="false">
      <c r="B220" s="17" t="s">
        <v>3</v>
      </c>
      <c r="C220" s="17" t="s">
        <v>4</v>
      </c>
      <c r="D220" s="18" t="s">
        <v>5</v>
      </c>
      <c r="E220" s="9" t="s">
        <v>6</v>
      </c>
      <c r="F220" s="9"/>
      <c r="G220" s="9"/>
      <c r="H220" s="9" t="s">
        <v>7</v>
      </c>
      <c r="I220" s="9" t="s">
        <v>8</v>
      </c>
      <c r="J220" s="9"/>
      <c r="K220" s="9"/>
      <c r="L220" s="9"/>
      <c r="M220" s="9" t="s">
        <v>9</v>
      </c>
      <c r="N220" s="9"/>
      <c r="O220" s="9"/>
      <c r="P220" s="9"/>
    </row>
    <row r="221" s="3" customFormat="true" ht="28.15" hidden="false" customHeight="true" outlineLevel="0" collapsed="false">
      <c r="B221" s="17"/>
      <c r="C221" s="17"/>
      <c r="D221" s="18"/>
      <c r="E221" s="9" t="s">
        <v>10</v>
      </c>
      <c r="F221" s="9" t="s">
        <v>11</v>
      </c>
      <c r="G221" s="9" t="s">
        <v>12</v>
      </c>
      <c r="H221" s="9"/>
      <c r="I221" s="9" t="s">
        <v>13</v>
      </c>
      <c r="J221" s="9" t="s">
        <v>14</v>
      </c>
      <c r="K221" s="9" t="s">
        <v>15</v>
      </c>
      <c r="L221" s="9" t="s">
        <v>16</v>
      </c>
      <c r="M221" s="9" t="s">
        <v>17</v>
      </c>
      <c r="N221" s="9" t="s">
        <v>18</v>
      </c>
      <c r="O221" s="9" t="s">
        <v>19</v>
      </c>
      <c r="P221" s="9" t="s">
        <v>20</v>
      </c>
    </row>
    <row r="222" customFormat="false" ht="12.6" hidden="false" customHeight="true" outlineLevel="0" collapsed="false">
      <c r="A222" s="1" t="n">
        <v>8</v>
      </c>
      <c r="B222" s="9" t="s">
        <v>21</v>
      </c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</row>
    <row r="223" customFormat="false" ht="29.45" hidden="false" customHeight="true" outlineLevel="0" collapsed="false">
      <c r="B223" s="9" t="s">
        <v>178</v>
      </c>
      <c r="C223" s="11" t="s">
        <v>179</v>
      </c>
      <c r="D223" s="10" t="s">
        <v>180</v>
      </c>
      <c r="E223" s="12" t="n">
        <v>6.13161290322581</v>
      </c>
      <c r="F223" s="12" t="n">
        <v>6.63225806451613</v>
      </c>
      <c r="G223" s="12" t="n">
        <v>30.7148387096774</v>
      </c>
      <c r="H223" s="12" t="n">
        <v>207.076129032258</v>
      </c>
      <c r="I223" s="12" t="n">
        <v>0.103741935483871</v>
      </c>
      <c r="J223" s="12" t="n">
        <v>0.206451612903226</v>
      </c>
      <c r="K223" s="12" t="n">
        <v>0.0206451612903226</v>
      </c>
      <c r="L223" s="12" t="n">
        <v>0.774193548387097</v>
      </c>
      <c r="M223" s="12" t="n">
        <v>78.1935483870968</v>
      </c>
      <c r="N223" s="12" t="n">
        <v>25.1870967741935</v>
      </c>
      <c r="O223" s="12" t="n">
        <v>100.129032258065</v>
      </c>
      <c r="P223" s="12" t="n">
        <v>0.438709677419355</v>
      </c>
    </row>
    <row r="224" customFormat="false" ht="14.45" hidden="true" customHeight="true" outlineLevel="0" collapsed="false">
      <c r="B224" s="9" t="s">
        <v>178</v>
      </c>
      <c r="C224" s="11" t="s">
        <v>181</v>
      </c>
      <c r="D224" s="10" t="n">
        <v>150</v>
      </c>
      <c r="E224" s="12" t="n">
        <v>8.85</v>
      </c>
      <c r="F224" s="12" t="n">
        <v>4.2</v>
      </c>
      <c r="G224" s="12" t="n">
        <v>37.05</v>
      </c>
      <c r="H224" s="12" t="n">
        <v>221.4</v>
      </c>
      <c r="I224" s="12" t="n">
        <v>0.15</v>
      </c>
      <c r="J224" s="12" t="n">
        <v>0.3</v>
      </c>
      <c r="K224" s="12" t="n">
        <v>0</v>
      </c>
      <c r="L224" s="12" t="n">
        <v>1.05</v>
      </c>
      <c r="M224" s="12" t="n">
        <v>111.6</v>
      </c>
      <c r="N224" s="12" t="n">
        <v>34.35</v>
      </c>
      <c r="O224" s="12" t="n">
        <v>145.5</v>
      </c>
      <c r="P224" s="12" t="n">
        <v>0.6</v>
      </c>
    </row>
    <row r="225" customFormat="false" ht="13.9" hidden="true" customHeight="true" outlineLevel="0" collapsed="false">
      <c r="B225" s="9" t="s">
        <v>138</v>
      </c>
      <c r="C225" s="11" t="s">
        <v>139</v>
      </c>
      <c r="D225" s="10" t="n">
        <v>5</v>
      </c>
      <c r="E225" s="12" t="n">
        <v>0.04</v>
      </c>
      <c r="F225" s="12" t="n">
        <v>3.625</v>
      </c>
      <c r="G225" s="12" t="n">
        <v>0.065</v>
      </c>
      <c r="H225" s="12" t="n">
        <v>33.045</v>
      </c>
      <c r="I225" s="12" t="n">
        <v>0.0005</v>
      </c>
      <c r="J225" s="12" t="n">
        <v>0</v>
      </c>
      <c r="K225" s="12" t="n">
        <v>0.02</v>
      </c>
      <c r="L225" s="12" t="n">
        <v>0.05</v>
      </c>
      <c r="M225" s="12" t="n">
        <v>1.2</v>
      </c>
      <c r="N225" s="12" t="n">
        <v>1.5</v>
      </c>
      <c r="O225" s="12" t="n">
        <v>0</v>
      </c>
      <c r="P225" s="12" t="n">
        <v>0.01</v>
      </c>
    </row>
    <row r="226" customFormat="false" ht="13.9" hidden="true" customHeight="true" outlineLevel="0" collapsed="false">
      <c r="B226" s="9"/>
      <c r="C226" s="11" t="s">
        <v>182</v>
      </c>
      <c r="D226" s="10" t="n">
        <v>5</v>
      </c>
      <c r="E226" s="12" t="n">
        <v>0</v>
      </c>
      <c r="F226" s="12" t="n">
        <v>0</v>
      </c>
      <c r="G226" s="12" t="n">
        <v>4.99</v>
      </c>
      <c r="H226" s="12" t="n">
        <v>19.96</v>
      </c>
      <c r="I226" s="12" t="n">
        <v>0</v>
      </c>
      <c r="J226" s="12" t="n">
        <v>0</v>
      </c>
      <c r="K226" s="12" t="n">
        <v>0</v>
      </c>
      <c r="L226" s="12" t="n">
        <v>0</v>
      </c>
      <c r="M226" s="12" t="n">
        <v>0.15</v>
      </c>
      <c r="N226" s="12" t="n">
        <v>0</v>
      </c>
      <c r="O226" s="12" t="n">
        <v>0</v>
      </c>
      <c r="P226" s="12" t="n">
        <v>0.015</v>
      </c>
    </row>
    <row r="227" customFormat="false" ht="13.9" hidden="false" customHeight="true" outlineLevel="0" collapsed="false">
      <c r="A227" s="1" t="n">
        <v>8</v>
      </c>
      <c r="B227" s="9" t="s">
        <v>183</v>
      </c>
      <c r="C227" s="11" t="s">
        <v>184</v>
      </c>
      <c r="D227" s="10" t="n">
        <v>30</v>
      </c>
      <c r="E227" s="12" t="n">
        <v>5.88</v>
      </c>
      <c r="F227" s="12" t="n">
        <v>9.24</v>
      </c>
      <c r="G227" s="12" t="n">
        <v>0</v>
      </c>
      <c r="H227" s="12" t="n">
        <v>106.68</v>
      </c>
      <c r="I227" s="12" t="n">
        <v>0.186</v>
      </c>
      <c r="J227" s="12" t="n">
        <v>0</v>
      </c>
      <c r="K227" s="12" t="n">
        <v>0</v>
      </c>
      <c r="L227" s="12" t="n">
        <v>0.12</v>
      </c>
      <c r="M227" s="12" t="n">
        <v>6.6</v>
      </c>
      <c r="N227" s="12" t="n">
        <v>48</v>
      </c>
      <c r="O227" s="12" t="n">
        <v>6.6</v>
      </c>
      <c r="P227" s="12" t="n">
        <v>0.54</v>
      </c>
    </row>
    <row r="228" customFormat="false" ht="14.45" hidden="false" customHeight="true" outlineLevel="0" collapsed="false">
      <c r="A228" s="1" t="n">
        <v>8</v>
      </c>
      <c r="B228" s="9" t="s">
        <v>116</v>
      </c>
      <c r="C228" s="11" t="s">
        <v>117</v>
      </c>
      <c r="D228" s="10" t="n">
        <v>20</v>
      </c>
      <c r="E228" s="12" t="n">
        <v>4.64</v>
      </c>
      <c r="F228" s="12" t="n">
        <v>5.9</v>
      </c>
      <c r="G228" s="12" t="n">
        <v>0</v>
      </c>
      <c r="H228" s="12" t="n">
        <v>71.66</v>
      </c>
      <c r="I228" s="12" t="n">
        <v>0</v>
      </c>
      <c r="J228" s="12" t="n">
        <v>0.14</v>
      </c>
      <c r="K228" s="12" t="n">
        <v>0.052</v>
      </c>
      <c r="L228" s="12" t="n">
        <v>0.1</v>
      </c>
      <c r="M228" s="12" t="n">
        <v>176</v>
      </c>
      <c r="N228" s="12" t="n">
        <v>100</v>
      </c>
      <c r="O228" s="12" t="n">
        <v>7</v>
      </c>
      <c r="P228" s="12" t="n">
        <v>0.2</v>
      </c>
    </row>
    <row r="229" customFormat="false" ht="14.45" hidden="false" customHeight="true" outlineLevel="0" collapsed="false">
      <c r="B229" s="9"/>
      <c r="C229" s="11" t="s">
        <v>64</v>
      </c>
      <c r="D229" s="10"/>
      <c r="E229" s="19" t="n">
        <v>5.26</v>
      </c>
      <c r="F229" s="19" t="n">
        <v>7.57</v>
      </c>
      <c r="G229" s="19" t="n">
        <v>0</v>
      </c>
      <c r="H229" s="19" t="n">
        <v>89.17</v>
      </c>
      <c r="I229" s="19" t="n">
        <v>0.093</v>
      </c>
      <c r="J229" s="19" t="n">
        <v>0.07</v>
      </c>
      <c r="K229" s="19" t="n">
        <v>0.026</v>
      </c>
      <c r="L229" s="19" t="n">
        <v>0.11</v>
      </c>
      <c r="M229" s="19" t="n">
        <v>91.3</v>
      </c>
      <c r="N229" s="19" t="n">
        <v>74</v>
      </c>
      <c r="O229" s="19" t="n">
        <v>6.8</v>
      </c>
      <c r="P229" s="19" t="n">
        <v>0.37</v>
      </c>
    </row>
    <row r="230" customFormat="false" ht="14.45" hidden="false" customHeight="true" outlineLevel="0" collapsed="false">
      <c r="B230" s="9"/>
      <c r="C230" s="11" t="s">
        <v>29</v>
      </c>
      <c r="D230" s="10" t="n">
        <v>150</v>
      </c>
      <c r="E230" s="12" t="n">
        <v>1.4</v>
      </c>
      <c r="F230" s="12" t="n">
        <v>0.2</v>
      </c>
      <c r="G230" s="12" t="n">
        <v>14.3</v>
      </c>
      <c r="H230" s="12" t="n">
        <v>64.6</v>
      </c>
      <c r="I230" s="12" t="n">
        <v>0.06</v>
      </c>
      <c r="J230" s="12" t="n">
        <v>15</v>
      </c>
      <c r="K230" s="12" t="n">
        <v>0</v>
      </c>
      <c r="L230" s="12" t="n">
        <v>1.7</v>
      </c>
      <c r="M230" s="12" t="n">
        <v>30</v>
      </c>
      <c r="N230" s="12" t="n">
        <v>51</v>
      </c>
      <c r="O230" s="12" t="n">
        <v>24</v>
      </c>
      <c r="P230" s="12" t="n">
        <v>0.9</v>
      </c>
    </row>
    <row r="231" customFormat="false" ht="14.45" hidden="false" customHeight="true" outlineLevel="0" collapsed="false">
      <c r="B231" s="9" t="s">
        <v>115</v>
      </c>
      <c r="C231" s="11" t="s">
        <v>66</v>
      </c>
      <c r="D231" s="10" t="n">
        <v>30</v>
      </c>
      <c r="E231" s="12" t="n">
        <v>2.4</v>
      </c>
      <c r="F231" s="12" t="n">
        <v>0.075</v>
      </c>
      <c r="G231" s="12" t="n">
        <v>15.9</v>
      </c>
      <c r="H231" s="12" t="n">
        <v>73.875</v>
      </c>
      <c r="I231" s="12" t="n">
        <v>0.033</v>
      </c>
      <c r="J231" s="12" t="n">
        <v>0</v>
      </c>
      <c r="K231" s="12" t="n">
        <v>0</v>
      </c>
      <c r="L231" s="12" t="n">
        <v>0.51</v>
      </c>
      <c r="M231" s="12" t="n">
        <v>5.7</v>
      </c>
      <c r="N231" s="12" t="n">
        <v>19.5</v>
      </c>
      <c r="O231" s="12" t="n">
        <v>3.9</v>
      </c>
      <c r="P231" s="12" t="n">
        <v>0.36</v>
      </c>
    </row>
    <row r="232" customFormat="false" ht="14.45" hidden="false" customHeight="true" outlineLevel="0" collapsed="false">
      <c r="B232" s="9" t="s">
        <v>25</v>
      </c>
      <c r="C232" s="11" t="s">
        <v>26</v>
      </c>
      <c r="D232" s="10" t="s">
        <v>67</v>
      </c>
      <c r="E232" s="12" t="n">
        <v>0.08</v>
      </c>
      <c r="F232" s="12" t="n">
        <v>0.02</v>
      </c>
      <c r="G232" s="12" t="n">
        <v>15</v>
      </c>
      <c r="H232" s="12" t="n">
        <v>60.5</v>
      </c>
      <c r="I232" s="12" t="n">
        <v>0</v>
      </c>
      <c r="J232" s="12" t="n">
        <v>0</v>
      </c>
      <c r="K232" s="12" t="n">
        <v>0.04</v>
      </c>
      <c r="L232" s="12" t="n">
        <v>0</v>
      </c>
      <c r="M232" s="12" t="n">
        <v>11.1</v>
      </c>
      <c r="N232" s="12" t="n">
        <v>1.4</v>
      </c>
      <c r="O232" s="12" t="n">
        <v>2.8</v>
      </c>
      <c r="P232" s="12" t="n">
        <v>0.28</v>
      </c>
    </row>
    <row r="233" customFormat="false" ht="18" hidden="false" customHeight="true" outlineLevel="0" collapsed="false">
      <c r="A233" s="1" t="n">
        <v>8</v>
      </c>
      <c r="B233" s="9"/>
      <c r="C233" s="9" t="s">
        <v>30</v>
      </c>
      <c r="D233" s="9"/>
      <c r="E233" s="9" t="n">
        <v>15.2716129032258</v>
      </c>
      <c r="F233" s="9" t="n">
        <v>14.4972580645161</v>
      </c>
      <c r="G233" s="9" t="n">
        <v>75.9148387096774</v>
      </c>
      <c r="H233" s="9" t="n">
        <v>495.221129032258</v>
      </c>
      <c r="I233" s="9" t="n">
        <v>0.289741935483871</v>
      </c>
      <c r="J233" s="9" t="n">
        <v>15.2764516129032</v>
      </c>
      <c r="K233" s="9" t="n">
        <v>0.0866451612903226</v>
      </c>
      <c r="L233" s="9" t="n">
        <v>3.0941935483871</v>
      </c>
      <c r="M233" s="9" t="n">
        <v>216.293548387097</v>
      </c>
      <c r="N233" s="9" t="n">
        <v>171.087096774194</v>
      </c>
      <c r="O233" s="9" t="n">
        <v>137.629032258065</v>
      </c>
      <c r="P233" s="9" t="n">
        <v>2.34870967741935</v>
      </c>
    </row>
    <row r="234" customFormat="false" ht="13.15" hidden="false" customHeight="true" outlineLevel="0" collapsed="false">
      <c r="A234" s="1" t="n">
        <v>8</v>
      </c>
      <c r="B234" s="9" t="s">
        <v>31</v>
      </c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</row>
    <row r="235" customFormat="false" ht="14.45" hidden="false" customHeight="true" outlineLevel="0" collapsed="false">
      <c r="B235" s="9" t="s">
        <v>185</v>
      </c>
      <c r="C235" s="11" t="s">
        <v>186</v>
      </c>
      <c r="D235" s="10" t="n">
        <v>60</v>
      </c>
      <c r="E235" s="13" t="n">
        <v>2.178</v>
      </c>
      <c r="F235" s="13" t="n">
        <v>6.054</v>
      </c>
      <c r="G235" s="13" t="n">
        <v>2.226</v>
      </c>
      <c r="H235" s="13" t="n">
        <v>72.102</v>
      </c>
      <c r="I235" s="13" t="n">
        <v>0.258</v>
      </c>
      <c r="J235" s="13" t="n">
        <v>0.03</v>
      </c>
      <c r="K235" s="13" t="n">
        <v>11.886</v>
      </c>
      <c r="L235" s="13" t="n">
        <v>1.674</v>
      </c>
      <c r="M235" s="13" t="n">
        <v>104.178</v>
      </c>
      <c r="N235" s="13" t="n">
        <v>13.578</v>
      </c>
      <c r="O235" s="13" t="n">
        <v>67.344</v>
      </c>
      <c r="P235" s="13" t="n">
        <v>0.558</v>
      </c>
    </row>
    <row r="236" customFormat="false" ht="14.45" hidden="false" customHeight="true" outlineLevel="0" collapsed="false">
      <c r="B236" s="10" t="s">
        <v>187</v>
      </c>
      <c r="C236" s="11" t="s">
        <v>188</v>
      </c>
      <c r="D236" s="10" t="n">
        <v>60</v>
      </c>
      <c r="E236" s="13" t="n">
        <v>0.516</v>
      </c>
      <c r="F236" s="13" t="n">
        <v>3.066</v>
      </c>
      <c r="G236" s="13" t="n">
        <v>1.566</v>
      </c>
      <c r="H236" s="13" t="n">
        <v>35.922</v>
      </c>
      <c r="I236" s="13" t="n">
        <v>0.012</v>
      </c>
      <c r="J236" s="13" t="n">
        <v>3.33</v>
      </c>
      <c r="K236" s="13" t="n">
        <v>0</v>
      </c>
      <c r="L236" s="13" t="n">
        <v>1.386</v>
      </c>
      <c r="M236" s="13" t="n">
        <v>13.968</v>
      </c>
      <c r="N236" s="13" t="n">
        <v>16.944</v>
      </c>
      <c r="O236" s="13" t="n">
        <v>8.064</v>
      </c>
      <c r="P236" s="13" t="n">
        <v>0.366</v>
      </c>
    </row>
    <row r="237" customFormat="false" ht="14.45" hidden="false" customHeight="true" outlineLevel="0" collapsed="false">
      <c r="B237" s="10"/>
      <c r="C237" s="11" t="s">
        <v>64</v>
      </c>
      <c r="D237" s="10"/>
      <c r="E237" s="9" t="n">
        <v>1.347</v>
      </c>
      <c r="F237" s="9" t="n">
        <v>4.56</v>
      </c>
      <c r="G237" s="9" t="n">
        <v>1.896</v>
      </c>
      <c r="H237" s="9" t="n">
        <v>54.012</v>
      </c>
      <c r="I237" s="9" t="n">
        <v>0.135</v>
      </c>
      <c r="J237" s="9" t="n">
        <v>1.68</v>
      </c>
      <c r="K237" s="9" t="n">
        <v>5.943</v>
      </c>
      <c r="L237" s="9" t="n">
        <v>1.53</v>
      </c>
      <c r="M237" s="9" t="n">
        <v>59.073</v>
      </c>
      <c r="N237" s="9" t="n">
        <v>15.261</v>
      </c>
      <c r="O237" s="9" t="n">
        <v>37.704</v>
      </c>
      <c r="P237" s="9" t="n">
        <v>0.462</v>
      </c>
    </row>
    <row r="238" customFormat="false" ht="17.45" hidden="false" customHeight="true" outlineLevel="0" collapsed="false">
      <c r="A238" s="1" t="n">
        <v>8</v>
      </c>
      <c r="B238" s="10" t="s">
        <v>189</v>
      </c>
      <c r="C238" s="11" t="s">
        <v>190</v>
      </c>
      <c r="D238" s="10" t="s">
        <v>124</v>
      </c>
      <c r="E238" s="13" t="n">
        <v>2.31</v>
      </c>
      <c r="F238" s="13" t="n">
        <v>2.31</v>
      </c>
      <c r="G238" s="13" t="n">
        <v>14.7</v>
      </c>
      <c r="H238" s="13" t="n">
        <v>88.83</v>
      </c>
      <c r="I238" s="13" t="n">
        <v>0</v>
      </c>
      <c r="J238" s="13" t="n">
        <v>0</v>
      </c>
      <c r="K238" s="13" t="n">
        <v>6.93</v>
      </c>
      <c r="L238" s="13" t="n">
        <v>1.05</v>
      </c>
      <c r="M238" s="13" t="n">
        <v>24.57</v>
      </c>
      <c r="N238" s="13" t="n">
        <v>29.82</v>
      </c>
      <c r="O238" s="13" t="n">
        <v>56.7</v>
      </c>
      <c r="P238" s="13" t="n">
        <v>1.05</v>
      </c>
    </row>
    <row r="239" customFormat="false" ht="15.6" hidden="false" customHeight="true" outlineLevel="0" collapsed="false">
      <c r="A239" s="1" t="n">
        <v>8</v>
      </c>
      <c r="B239" s="10" t="s">
        <v>191</v>
      </c>
      <c r="C239" s="11" t="s">
        <v>192</v>
      </c>
      <c r="D239" s="10" t="n">
        <v>80</v>
      </c>
      <c r="E239" s="13" t="n">
        <v>13.44</v>
      </c>
      <c r="F239" s="13" t="n">
        <v>11.36</v>
      </c>
      <c r="G239" s="13" t="n">
        <v>3.84</v>
      </c>
      <c r="H239" s="13" t="n">
        <v>171.36</v>
      </c>
      <c r="I239" s="13" t="n">
        <v>0.08</v>
      </c>
      <c r="J239" s="13" t="n">
        <v>0.08</v>
      </c>
      <c r="K239" s="13" t="n">
        <v>0.32</v>
      </c>
      <c r="L239" s="13" t="n">
        <v>1.68</v>
      </c>
      <c r="M239" s="13" t="n">
        <v>19.52</v>
      </c>
      <c r="N239" s="13" t="n">
        <v>15.12</v>
      </c>
      <c r="O239" s="13" t="n">
        <v>130.72</v>
      </c>
      <c r="P239" s="13" t="n">
        <v>1.6</v>
      </c>
    </row>
    <row r="240" customFormat="false" ht="14.25" hidden="false" customHeight="true" outlineLevel="0" collapsed="false">
      <c r="A240" s="1" t="n">
        <v>8</v>
      </c>
      <c r="B240" s="10" t="s">
        <v>193</v>
      </c>
      <c r="C240" s="11" t="s">
        <v>194</v>
      </c>
      <c r="D240" s="10" t="s">
        <v>195</v>
      </c>
      <c r="E240" s="13" t="n">
        <v>3.64</v>
      </c>
      <c r="F240" s="13" t="n">
        <v>7.645</v>
      </c>
      <c r="G240" s="13" t="n">
        <v>31.535</v>
      </c>
      <c r="H240" s="13" t="n">
        <v>209.505</v>
      </c>
      <c r="I240" s="13" t="n">
        <v>0.0305</v>
      </c>
      <c r="J240" s="13" t="n">
        <v>0</v>
      </c>
      <c r="K240" s="13" t="n">
        <v>19.37</v>
      </c>
      <c r="L240" s="13" t="n">
        <v>0.305</v>
      </c>
      <c r="M240" s="13" t="n">
        <v>7.11</v>
      </c>
      <c r="N240" s="13" t="n">
        <v>79.305</v>
      </c>
      <c r="O240" s="13" t="n">
        <v>25.455</v>
      </c>
      <c r="P240" s="13" t="n">
        <v>0.535</v>
      </c>
    </row>
    <row r="241" customFormat="false" ht="15.75" hidden="true" customHeight="true" outlineLevel="0" collapsed="false">
      <c r="B241" s="10"/>
      <c r="C241" s="11" t="s">
        <v>196</v>
      </c>
      <c r="D241" s="10" t="n">
        <v>150</v>
      </c>
      <c r="E241" s="13" t="n">
        <v>3.6</v>
      </c>
      <c r="F241" s="13" t="n">
        <v>4.02</v>
      </c>
      <c r="G241" s="13" t="n">
        <v>31.47</v>
      </c>
      <c r="H241" s="13" t="n">
        <v>176.46</v>
      </c>
      <c r="I241" s="13" t="n">
        <v>0.03</v>
      </c>
      <c r="J241" s="13" t="n">
        <v>0</v>
      </c>
      <c r="K241" s="13" t="n">
        <v>19.35</v>
      </c>
      <c r="L241" s="13" t="n">
        <v>0.255</v>
      </c>
      <c r="M241" s="13" t="n">
        <v>5.91</v>
      </c>
      <c r="N241" s="13" t="n">
        <v>77.805</v>
      </c>
      <c r="O241" s="13" t="n">
        <v>25.455</v>
      </c>
      <c r="P241" s="13" t="n">
        <v>0.525</v>
      </c>
    </row>
    <row r="242" customFormat="false" ht="15.75" hidden="true" customHeight="true" outlineLevel="0" collapsed="false">
      <c r="B242" s="10" t="s">
        <v>138</v>
      </c>
      <c r="C242" s="11" t="s">
        <v>139</v>
      </c>
      <c r="D242" s="10" t="n">
        <v>5</v>
      </c>
      <c r="E242" s="13" t="n">
        <v>0.04</v>
      </c>
      <c r="F242" s="13" t="n">
        <v>3.625</v>
      </c>
      <c r="G242" s="13" t="n">
        <v>0.065</v>
      </c>
      <c r="H242" s="13" t="n">
        <v>33.045</v>
      </c>
      <c r="I242" s="13" t="n">
        <v>0.0005</v>
      </c>
      <c r="J242" s="13" t="n">
        <v>0</v>
      </c>
      <c r="K242" s="13" t="n">
        <v>0.02</v>
      </c>
      <c r="L242" s="13" t="n">
        <v>0.05</v>
      </c>
      <c r="M242" s="13" t="n">
        <v>1.2</v>
      </c>
      <c r="N242" s="13" t="n">
        <v>1.5</v>
      </c>
      <c r="O242" s="13" t="n">
        <v>0</v>
      </c>
      <c r="P242" s="13" t="n">
        <v>0.01</v>
      </c>
    </row>
    <row r="243" customFormat="false" ht="15.75" hidden="false" customHeight="true" outlineLevel="0" collapsed="false">
      <c r="B243" s="10" t="s">
        <v>197</v>
      </c>
      <c r="C243" s="11" t="s">
        <v>198</v>
      </c>
      <c r="D243" s="10" t="n">
        <v>150</v>
      </c>
      <c r="E243" s="13" t="n">
        <v>3.96</v>
      </c>
      <c r="F243" s="13" t="n">
        <v>6.57</v>
      </c>
      <c r="G243" s="13" t="n">
        <v>29.475</v>
      </c>
      <c r="H243" s="13" t="n">
        <v>192.855</v>
      </c>
      <c r="I243" s="13" t="n">
        <v>0.18</v>
      </c>
      <c r="J243" s="13" t="n">
        <v>25.965</v>
      </c>
      <c r="K243" s="13" t="n">
        <v>0</v>
      </c>
      <c r="L243" s="13" t="n">
        <v>2.64</v>
      </c>
      <c r="M243" s="13" t="n">
        <v>35.46</v>
      </c>
      <c r="N243" s="13" t="n">
        <v>109.98</v>
      </c>
      <c r="O243" s="13" t="n">
        <v>43.86</v>
      </c>
      <c r="P243" s="13" t="n">
        <v>1.665</v>
      </c>
    </row>
    <row r="244" s="35" customFormat="true" ht="15.75" hidden="false" customHeight="true" outlineLevel="0" collapsed="false">
      <c r="B244" s="10"/>
      <c r="C244" s="11" t="s">
        <v>64</v>
      </c>
      <c r="D244" s="10"/>
      <c r="E244" s="9" t="n">
        <v>3.8</v>
      </c>
      <c r="F244" s="9" t="n">
        <v>7.1075</v>
      </c>
      <c r="G244" s="9" t="n">
        <v>30.505</v>
      </c>
      <c r="H244" s="9" t="n">
        <v>201.18</v>
      </c>
      <c r="I244" s="9" t="n">
        <v>0.10525</v>
      </c>
      <c r="J244" s="9" t="n">
        <v>12.9825</v>
      </c>
      <c r="K244" s="9" t="n">
        <v>9.685</v>
      </c>
      <c r="L244" s="9" t="n">
        <v>1.4725</v>
      </c>
      <c r="M244" s="9" t="n">
        <v>21.285</v>
      </c>
      <c r="N244" s="9" t="n">
        <v>94.6425</v>
      </c>
      <c r="O244" s="9" t="n">
        <v>34.6575</v>
      </c>
      <c r="P244" s="9" t="n">
        <v>1.1</v>
      </c>
    </row>
    <row r="245" customFormat="false" ht="16.15" hidden="false" customHeight="true" outlineLevel="0" collapsed="false">
      <c r="A245" s="1" t="n">
        <v>8</v>
      </c>
      <c r="B245" s="10" t="s">
        <v>43</v>
      </c>
      <c r="C245" s="11" t="s">
        <v>44</v>
      </c>
      <c r="D245" s="10" t="n">
        <v>200</v>
      </c>
      <c r="E245" s="13" t="n">
        <v>0.28</v>
      </c>
      <c r="F245" s="13" t="n">
        <v>0.1</v>
      </c>
      <c r="G245" s="13" t="n">
        <v>28.88</v>
      </c>
      <c r="H245" s="13" t="n">
        <v>117.54</v>
      </c>
      <c r="I245" s="13" t="n">
        <v>0</v>
      </c>
      <c r="J245" s="13" t="n">
        <v>19.3</v>
      </c>
      <c r="K245" s="13" t="n">
        <v>0</v>
      </c>
      <c r="L245" s="13" t="n">
        <v>0.16</v>
      </c>
      <c r="M245" s="13" t="n">
        <v>13.66</v>
      </c>
      <c r="N245" s="13" t="n">
        <v>7.38</v>
      </c>
      <c r="O245" s="13" t="n">
        <v>5.78</v>
      </c>
      <c r="P245" s="13" t="n">
        <v>0.468</v>
      </c>
    </row>
    <row r="246" customFormat="false" ht="14.45" hidden="false" customHeight="true" outlineLevel="0" collapsed="false">
      <c r="A246" s="1" t="n">
        <v>8</v>
      </c>
      <c r="B246" s="10" t="s">
        <v>45</v>
      </c>
      <c r="C246" s="11" t="s">
        <v>46</v>
      </c>
      <c r="D246" s="10" t="n">
        <v>30</v>
      </c>
      <c r="E246" s="13" t="n">
        <v>2.3</v>
      </c>
      <c r="F246" s="13" t="n">
        <v>0.2</v>
      </c>
      <c r="G246" s="13" t="n">
        <v>14.8</v>
      </c>
      <c r="H246" s="13" t="n">
        <v>70.2</v>
      </c>
      <c r="I246" s="13" t="n">
        <v>0</v>
      </c>
      <c r="J246" s="13" t="n">
        <v>0</v>
      </c>
      <c r="K246" s="13" t="n">
        <v>0</v>
      </c>
      <c r="L246" s="13" t="n">
        <v>0.3</v>
      </c>
      <c r="M246" s="13" t="n">
        <v>6</v>
      </c>
      <c r="N246" s="13" t="n">
        <v>19.5</v>
      </c>
      <c r="O246" s="13" t="n">
        <v>4.2</v>
      </c>
      <c r="P246" s="13" t="n">
        <v>0.3</v>
      </c>
    </row>
    <row r="247" customFormat="false" ht="16.15" hidden="false" customHeight="true" outlineLevel="0" collapsed="false">
      <c r="A247" s="1" t="n">
        <v>8</v>
      </c>
      <c r="B247" s="10" t="s">
        <v>47</v>
      </c>
      <c r="C247" s="11" t="s">
        <v>48</v>
      </c>
      <c r="D247" s="10" t="n">
        <v>40</v>
      </c>
      <c r="E247" s="13" t="n">
        <v>2.6</v>
      </c>
      <c r="F247" s="13" t="n">
        <v>0.5</v>
      </c>
      <c r="G247" s="13" t="n">
        <v>15.8</v>
      </c>
      <c r="H247" s="13" t="n">
        <v>78.1</v>
      </c>
      <c r="I247" s="13" t="n">
        <v>0.1</v>
      </c>
      <c r="J247" s="13" t="n">
        <v>0</v>
      </c>
      <c r="K247" s="13" t="n">
        <v>0</v>
      </c>
      <c r="L247" s="13" t="n">
        <v>0.6</v>
      </c>
      <c r="M247" s="13" t="n">
        <v>11.6</v>
      </c>
      <c r="N247" s="13" t="n">
        <v>60</v>
      </c>
      <c r="O247" s="13" t="n">
        <v>18.8</v>
      </c>
      <c r="P247" s="13" t="n">
        <v>1.6</v>
      </c>
    </row>
    <row r="248" customFormat="false" ht="15.6" hidden="false" customHeight="true" outlineLevel="0" collapsed="false">
      <c r="A248" s="1" t="n">
        <v>8</v>
      </c>
      <c r="B248" s="10"/>
      <c r="C248" s="9" t="s">
        <v>30</v>
      </c>
      <c r="D248" s="36"/>
      <c r="E248" s="9" t="n">
        <v>26.077</v>
      </c>
      <c r="F248" s="9" t="n">
        <v>26.1375</v>
      </c>
      <c r="G248" s="9" t="n">
        <v>110.421</v>
      </c>
      <c r="H248" s="9" t="n">
        <v>781.222</v>
      </c>
      <c r="I248" s="9" t="n">
        <v>0.42025</v>
      </c>
      <c r="J248" s="9" t="n">
        <v>34.0425</v>
      </c>
      <c r="K248" s="9" t="n">
        <v>22.878</v>
      </c>
      <c r="L248" s="9" t="n">
        <v>6.7925</v>
      </c>
      <c r="M248" s="9" t="n">
        <v>155.708</v>
      </c>
      <c r="N248" s="9" t="n">
        <v>241.7235</v>
      </c>
      <c r="O248" s="9" t="n">
        <v>288.5615</v>
      </c>
      <c r="P248" s="9" t="n">
        <v>6.58</v>
      </c>
    </row>
    <row r="249" customFormat="false" ht="13.9" hidden="false" customHeight="true" outlineLevel="0" collapsed="false">
      <c r="A249" s="1" t="n">
        <v>8</v>
      </c>
      <c r="B249" s="9" t="s">
        <v>49</v>
      </c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</row>
    <row r="250" customFormat="false" ht="31.5" hidden="false" customHeight="true" outlineLevel="0" collapsed="false">
      <c r="A250" s="1" t="n">
        <v>8</v>
      </c>
      <c r="B250" s="9" t="s">
        <v>107</v>
      </c>
      <c r="C250" s="11" t="s">
        <v>108</v>
      </c>
      <c r="D250" s="10" t="n">
        <v>100</v>
      </c>
      <c r="E250" s="13" t="n">
        <v>10.88</v>
      </c>
      <c r="F250" s="13" t="n">
        <v>10.86</v>
      </c>
      <c r="G250" s="13" t="n">
        <v>14.38</v>
      </c>
      <c r="H250" s="13" t="n">
        <v>198.78</v>
      </c>
      <c r="I250" s="13" t="n">
        <v>0.07</v>
      </c>
      <c r="J250" s="13" t="n">
        <v>3</v>
      </c>
      <c r="K250" s="13" t="n">
        <v>82.5</v>
      </c>
      <c r="L250" s="13" t="n">
        <v>0.81</v>
      </c>
      <c r="M250" s="13" t="n">
        <v>236.94</v>
      </c>
      <c r="N250" s="13" t="n">
        <v>192.1</v>
      </c>
      <c r="O250" s="13" t="n">
        <v>21.05</v>
      </c>
      <c r="P250" s="13" t="n">
        <v>1.2</v>
      </c>
    </row>
    <row r="251" customFormat="false" ht="18" hidden="false" customHeight="true" outlineLevel="0" collapsed="false">
      <c r="A251" s="1" t="n">
        <v>8</v>
      </c>
      <c r="B251" s="9" t="s">
        <v>106</v>
      </c>
      <c r="C251" s="11" t="s">
        <v>53</v>
      </c>
      <c r="D251" s="10" t="n">
        <v>200</v>
      </c>
      <c r="E251" s="13" t="n">
        <v>0.66</v>
      </c>
      <c r="F251" s="13" t="n">
        <v>0.1</v>
      </c>
      <c r="G251" s="13" t="n">
        <v>28.02</v>
      </c>
      <c r="H251" s="13" t="n">
        <v>109.48</v>
      </c>
      <c r="I251" s="13" t="n">
        <v>0</v>
      </c>
      <c r="J251" s="13" t="n">
        <v>0.02</v>
      </c>
      <c r="K251" s="13" t="n">
        <v>0.68</v>
      </c>
      <c r="L251" s="13" t="n">
        <v>0.5</v>
      </c>
      <c r="M251" s="13" t="n">
        <v>32.48</v>
      </c>
      <c r="N251" s="13" t="n">
        <v>17.46</v>
      </c>
      <c r="O251" s="13" t="n">
        <v>23.44</v>
      </c>
      <c r="P251" s="13" t="n">
        <v>0.7</v>
      </c>
    </row>
    <row r="252" customFormat="false" ht="13.9" hidden="false" customHeight="true" outlineLevel="0" collapsed="false">
      <c r="A252" s="1" t="n">
        <v>8</v>
      </c>
      <c r="B252" s="9"/>
      <c r="C252" s="9" t="s">
        <v>30</v>
      </c>
      <c r="D252" s="10"/>
      <c r="E252" s="9" t="n">
        <v>11.54</v>
      </c>
      <c r="F252" s="9" t="n">
        <v>10.96</v>
      </c>
      <c r="G252" s="9" t="n">
        <v>42.4</v>
      </c>
      <c r="H252" s="9" t="n">
        <v>308.26</v>
      </c>
      <c r="I252" s="9" t="n">
        <v>0.07</v>
      </c>
      <c r="J252" s="9" t="n">
        <v>3.02</v>
      </c>
      <c r="K252" s="9" t="n">
        <v>83.18</v>
      </c>
      <c r="L252" s="9" t="n">
        <v>1.31</v>
      </c>
      <c r="M252" s="9" t="n">
        <v>269.42</v>
      </c>
      <c r="N252" s="9" t="n">
        <v>209.56</v>
      </c>
      <c r="O252" s="9" t="n">
        <v>44.49</v>
      </c>
      <c r="P252" s="9" t="n">
        <v>1.9</v>
      </c>
    </row>
    <row r="253" customFormat="false" ht="13.15" hidden="false" customHeight="true" outlineLevel="0" collapsed="false">
      <c r="A253" s="1" t="n">
        <v>8</v>
      </c>
      <c r="B253" s="9"/>
      <c r="C253" s="9" t="s">
        <v>199</v>
      </c>
      <c r="D253" s="10"/>
      <c r="E253" s="9" t="n">
        <v>52.8886129032258</v>
      </c>
      <c r="F253" s="9" t="n">
        <v>51.5947580645161</v>
      </c>
      <c r="G253" s="9" t="n">
        <v>228.735838709677</v>
      </c>
      <c r="H253" s="9" t="n">
        <v>1584.70312903226</v>
      </c>
      <c r="I253" s="9" t="n">
        <v>0.779991935483871</v>
      </c>
      <c r="J253" s="9" t="n">
        <v>52.3389516129032</v>
      </c>
      <c r="K253" s="9" t="n">
        <v>106.14464516129</v>
      </c>
      <c r="L253" s="9" t="n">
        <v>11.1966935483871</v>
      </c>
      <c r="M253" s="9" t="n">
        <v>641.421548387097</v>
      </c>
      <c r="N253" s="9" t="n">
        <v>622.370596774193</v>
      </c>
      <c r="O253" s="9" t="n">
        <v>470.680532258065</v>
      </c>
      <c r="P253" s="9" t="n">
        <v>10.8287096774194</v>
      </c>
    </row>
    <row r="254" s="3" customFormat="true" ht="20.1" hidden="false" customHeight="true" outlineLevel="0" collapsed="false">
      <c r="B254" s="14"/>
      <c r="C254" s="14"/>
      <c r="D254" s="15"/>
      <c r="E254" s="16"/>
      <c r="F254" s="16"/>
      <c r="G254" s="16"/>
      <c r="H254" s="16"/>
      <c r="I254" s="16"/>
      <c r="J254" s="16"/>
      <c r="K254" s="16"/>
      <c r="L254" s="16"/>
      <c r="M254" s="16"/>
      <c r="N254" s="16"/>
      <c r="O254" s="16"/>
      <c r="P254" s="16"/>
    </row>
    <row r="255" s="3" customFormat="true" ht="20.1" hidden="false" customHeight="true" outlineLevel="0" collapsed="false">
      <c r="B255" s="4" t="s">
        <v>200</v>
      </c>
      <c r="C255" s="5"/>
      <c r="D255" s="15"/>
      <c r="E255" s="16"/>
      <c r="F255" s="16"/>
      <c r="G255" s="16"/>
      <c r="H255" s="16"/>
      <c r="I255" s="16"/>
      <c r="J255" s="16"/>
      <c r="K255" s="16"/>
      <c r="L255" s="16"/>
      <c r="M255" s="16"/>
      <c r="N255" s="16"/>
      <c r="O255" s="16"/>
      <c r="P255" s="16"/>
    </row>
    <row r="256" s="3" customFormat="true" ht="20.1" hidden="false" customHeight="true" outlineLevel="0" collapsed="false">
      <c r="B256" s="4" t="s">
        <v>155</v>
      </c>
      <c r="C256" s="5"/>
      <c r="D256" s="15"/>
      <c r="E256" s="16"/>
      <c r="F256" s="16"/>
      <c r="G256" s="16"/>
      <c r="H256" s="16"/>
      <c r="I256" s="16"/>
      <c r="J256" s="16"/>
      <c r="K256" s="16"/>
      <c r="L256" s="16"/>
      <c r="M256" s="16"/>
      <c r="N256" s="16"/>
      <c r="O256" s="16"/>
      <c r="P256" s="16"/>
    </row>
    <row r="257" s="3" customFormat="true" ht="20.1" hidden="false" customHeight="true" outlineLevel="0" collapsed="false">
      <c r="B257" s="4" t="s">
        <v>2</v>
      </c>
      <c r="C257" s="5"/>
      <c r="D257" s="15"/>
      <c r="E257" s="16"/>
      <c r="F257" s="16"/>
      <c r="G257" s="16"/>
      <c r="H257" s="16"/>
      <c r="I257" s="16"/>
      <c r="J257" s="16"/>
      <c r="K257" s="16"/>
      <c r="L257" s="16"/>
      <c r="M257" s="16"/>
      <c r="N257" s="16"/>
      <c r="O257" s="16"/>
      <c r="P257" s="16"/>
    </row>
    <row r="258" s="3" customFormat="true" ht="33.75" hidden="false" customHeight="true" outlineLevel="0" collapsed="false">
      <c r="B258" s="17" t="s">
        <v>3</v>
      </c>
      <c r="C258" s="17" t="s">
        <v>4</v>
      </c>
      <c r="D258" s="18" t="s">
        <v>5</v>
      </c>
      <c r="E258" s="9" t="s">
        <v>6</v>
      </c>
      <c r="F258" s="9"/>
      <c r="G258" s="9"/>
      <c r="H258" s="9" t="s">
        <v>7</v>
      </c>
      <c r="I258" s="9" t="s">
        <v>8</v>
      </c>
      <c r="J258" s="9"/>
      <c r="K258" s="9"/>
      <c r="L258" s="9"/>
      <c r="M258" s="9" t="s">
        <v>9</v>
      </c>
      <c r="N258" s="9"/>
      <c r="O258" s="9"/>
      <c r="P258" s="9"/>
    </row>
    <row r="259" s="3" customFormat="true" ht="23.45" hidden="false" customHeight="true" outlineLevel="0" collapsed="false">
      <c r="B259" s="17"/>
      <c r="C259" s="17"/>
      <c r="D259" s="18"/>
      <c r="E259" s="9" t="s">
        <v>10</v>
      </c>
      <c r="F259" s="9" t="s">
        <v>11</v>
      </c>
      <c r="G259" s="9" t="s">
        <v>12</v>
      </c>
      <c r="H259" s="9"/>
      <c r="I259" s="9" t="s">
        <v>13</v>
      </c>
      <c r="J259" s="9" t="s">
        <v>14</v>
      </c>
      <c r="K259" s="9" t="s">
        <v>15</v>
      </c>
      <c r="L259" s="9" t="s">
        <v>16</v>
      </c>
      <c r="M259" s="9" t="s">
        <v>17</v>
      </c>
      <c r="N259" s="9" t="s">
        <v>18</v>
      </c>
      <c r="O259" s="9" t="s">
        <v>19</v>
      </c>
      <c r="P259" s="9" t="s">
        <v>20</v>
      </c>
    </row>
    <row r="260" customFormat="false" ht="14.45" hidden="false" customHeight="true" outlineLevel="0" collapsed="false">
      <c r="A260" s="1" t="n">
        <v>9</v>
      </c>
      <c r="B260" s="9" t="s">
        <v>21</v>
      </c>
      <c r="C260" s="9"/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</row>
    <row r="261" customFormat="false" ht="14.45" hidden="false" customHeight="true" outlineLevel="0" collapsed="false">
      <c r="B261" s="9" t="s">
        <v>201</v>
      </c>
      <c r="C261" s="11" t="s">
        <v>202</v>
      </c>
      <c r="D261" s="10" t="n">
        <v>150</v>
      </c>
      <c r="E261" s="12" t="n">
        <v>11.17</v>
      </c>
      <c r="F261" s="12" t="n">
        <v>12.4</v>
      </c>
      <c r="G261" s="12" t="n">
        <v>2.01</v>
      </c>
      <c r="H261" s="12" t="n">
        <v>164.32</v>
      </c>
      <c r="I261" s="12" t="n">
        <v>0.68</v>
      </c>
      <c r="J261" s="12" t="n">
        <v>0.05</v>
      </c>
      <c r="K261" s="12" t="n">
        <v>3.36</v>
      </c>
      <c r="L261" s="12" t="n">
        <v>6.21</v>
      </c>
      <c r="M261" s="12" t="n">
        <v>67.94</v>
      </c>
      <c r="N261" s="12" t="n">
        <v>13.4</v>
      </c>
      <c r="O261" s="12" t="n">
        <v>115.37</v>
      </c>
      <c r="P261" s="12" t="n">
        <v>1.53</v>
      </c>
    </row>
    <row r="262" customFormat="false" ht="29.25" hidden="false" customHeight="true" outlineLevel="0" collapsed="false">
      <c r="B262" s="9" t="s">
        <v>32</v>
      </c>
      <c r="C262" s="11" t="s">
        <v>33</v>
      </c>
      <c r="D262" s="10" t="n">
        <v>60</v>
      </c>
      <c r="E262" s="12" t="n">
        <v>0.84</v>
      </c>
      <c r="F262" s="12" t="n">
        <v>0.105</v>
      </c>
      <c r="G262" s="12" t="n">
        <v>2.625</v>
      </c>
      <c r="H262" s="12" t="n">
        <v>14.805</v>
      </c>
      <c r="I262" s="12" t="n">
        <v>0</v>
      </c>
      <c r="J262" s="12" t="n">
        <v>10.5</v>
      </c>
      <c r="K262" s="12" t="n">
        <v>0</v>
      </c>
      <c r="L262" s="12" t="n">
        <v>0</v>
      </c>
      <c r="M262" s="12" t="n">
        <v>24.465</v>
      </c>
      <c r="N262" s="12" t="n">
        <v>43.68</v>
      </c>
      <c r="O262" s="12" t="n">
        <v>14.7</v>
      </c>
      <c r="P262" s="12" t="n">
        <v>0.63</v>
      </c>
    </row>
    <row r="263" customFormat="false" ht="19.5" hidden="false" customHeight="true" outlineLevel="0" collapsed="false">
      <c r="B263" s="9" t="s">
        <v>203</v>
      </c>
      <c r="C263" s="11" t="s">
        <v>204</v>
      </c>
      <c r="D263" s="10" t="n">
        <v>60</v>
      </c>
      <c r="E263" s="12" t="n">
        <v>1.02</v>
      </c>
      <c r="F263" s="12" t="n">
        <v>1.8</v>
      </c>
      <c r="G263" s="12" t="n">
        <v>3.6</v>
      </c>
      <c r="H263" s="12" t="n">
        <v>34.68</v>
      </c>
      <c r="I263" s="12" t="n">
        <v>0</v>
      </c>
      <c r="J263" s="12" t="n">
        <v>3.72</v>
      </c>
      <c r="K263" s="12" t="n">
        <v>0</v>
      </c>
      <c r="L263" s="12" t="n">
        <v>1.32</v>
      </c>
      <c r="M263" s="12" t="n">
        <v>21.84</v>
      </c>
      <c r="N263" s="12" t="n">
        <v>21.84</v>
      </c>
      <c r="O263" s="12" t="n">
        <v>7.98</v>
      </c>
      <c r="P263" s="12" t="n">
        <v>0.42</v>
      </c>
    </row>
    <row r="264" customFormat="false" ht="18.75" hidden="false" customHeight="true" outlineLevel="0" collapsed="false">
      <c r="B264" s="9"/>
      <c r="C264" s="11" t="s">
        <v>36</v>
      </c>
      <c r="D264" s="10"/>
      <c r="E264" s="19" t="n">
        <v>0.93</v>
      </c>
      <c r="F264" s="19" t="n">
        <v>0.9525</v>
      </c>
      <c r="G264" s="19" t="n">
        <v>3.1125</v>
      </c>
      <c r="H264" s="19" t="n">
        <v>24.7425</v>
      </c>
      <c r="I264" s="19" t="n">
        <v>0</v>
      </c>
      <c r="J264" s="19" t="n">
        <v>7.11</v>
      </c>
      <c r="K264" s="19" t="n">
        <v>0</v>
      </c>
      <c r="L264" s="19" t="n">
        <v>0.66</v>
      </c>
      <c r="M264" s="19" t="n">
        <v>23.1525</v>
      </c>
      <c r="N264" s="19" t="n">
        <v>32.76</v>
      </c>
      <c r="O264" s="19" t="n">
        <v>11.34</v>
      </c>
      <c r="P264" s="19" t="n">
        <v>0.525</v>
      </c>
    </row>
    <row r="265" customFormat="false" ht="13.9" hidden="false" customHeight="true" outlineLevel="0" collapsed="false">
      <c r="B265" s="9" t="s">
        <v>151</v>
      </c>
      <c r="C265" s="11" t="s">
        <v>205</v>
      </c>
      <c r="D265" s="10" t="s">
        <v>85</v>
      </c>
      <c r="E265" s="12" t="n">
        <v>5.72</v>
      </c>
      <c r="F265" s="12" t="n">
        <v>6.99</v>
      </c>
      <c r="G265" s="12" t="n">
        <v>21.11</v>
      </c>
      <c r="H265" s="12" t="n">
        <v>170.23</v>
      </c>
      <c r="I265" s="12" t="n">
        <v>0.06</v>
      </c>
      <c r="J265" s="12" t="n">
        <v>1.12</v>
      </c>
      <c r="K265" s="12" t="n">
        <v>0.05</v>
      </c>
      <c r="L265" s="12" t="n">
        <v>1.33</v>
      </c>
      <c r="M265" s="12" t="n">
        <v>40.4</v>
      </c>
      <c r="N265" s="12" t="n">
        <v>56.7</v>
      </c>
      <c r="O265" s="12" t="n">
        <v>13.6</v>
      </c>
      <c r="P265" s="12" t="n">
        <v>0.57</v>
      </c>
    </row>
    <row r="266" customFormat="false" ht="13.9" hidden="false" customHeight="true" outlineLevel="0" collapsed="false">
      <c r="B266" s="9"/>
      <c r="C266" s="11" t="s">
        <v>64</v>
      </c>
      <c r="D266" s="10"/>
      <c r="E266" s="19" t="n">
        <v>5.94</v>
      </c>
      <c r="F266" s="19" t="n">
        <v>6.78083333333333</v>
      </c>
      <c r="G266" s="19" t="n">
        <v>8.74416666666667</v>
      </c>
      <c r="H266" s="19" t="n">
        <v>119.764166666667</v>
      </c>
      <c r="I266" s="19" t="n">
        <v>0.246666666666667</v>
      </c>
      <c r="J266" s="19" t="n">
        <v>2.76</v>
      </c>
      <c r="K266" s="19" t="n">
        <v>1.13666666666667</v>
      </c>
      <c r="L266" s="19" t="n">
        <v>2.73333333333333</v>
      </c>
      <c r="M266" s="19" t="n">
        <v>43.8308333333333</v>
      </c>
      <c r="N266" s="19" t="n">
        <v>34.2866666666667</v>
      </c>
      <c r="O266" s="19" t="n">
        <v>46.77</v>
      </c>
      <c r="P266" s="19" t="n">
        <v>0.875</v>
      </c>
    </row>
    <row r="267" customFormat="false" ht="14.45" hidden="false" customHeight="true" outlineLevel="0" collapsed="false">
      <c r="B267" s="9" t="s">
        <v>45</v>
      </c>
      <c r="C267" s="11" t="s">
        <v>46</v>
      </c>
      <c r="D267" s="10" t="n">
        <v>30</v>
      </c>
      <c r="E267" s="12" t="n">
        <v>2.3</v>
      </c>
      <c r="F267" s="12" t="n">
        <v>0.2</v>
      </c>
      <c r="G267" s="12" t="n">
        <v>14.8</v>
      </c>
      <c r="H267" s="12" t="n">
        <v>70.2</v>
      </c>
      <c r="I267" s="12" t="n">
        <v>0</v>
      </c>
      <c r="J267" s="12" t="n">
        <v>0</v>
      </c>
      <c r="K267" s="12" t="n">
        <v>0</v>
      </c>
      <c r="L267" s="12" t="n">
        <v>0.3</v>
      </c>
      <c r="M267" s="12" t="n">
        <v>6</v>
      </c>
      <c r="N267" s="12" t="n">
        <v>19.5</v>
      </c>
      <c r="O267" s="12" t="n">
        <v>4.2</v>
      </c>
      <c r="P267" s="12" t="n">
        <v>0.3</v>
      </c>
    </row>
    <row r="268" customFormat="false" ht="16.15" hidden="false" customHeight="true" outlineLevel="0" collapsed="false">
      <c r="B268" s="9" t="s">
        <v>59</v>
      </c>
      <c r="C268" s="11" t="s">
        <v>206</v>
      </c>
      <c r="D268" s="10" t="n">
        <v>120</v>
      </c>
      <c r="E268" s="12" t="n">
        <v>6.6</v>
      </c>
      <c r="F268" s="12" t="n">
        <v>6.36</v>
      </c>
      <c r="G268" s="12" t="n">
        <v>36</v>
      </c>
      <c r="H268" s="12" t="n">
        <v>227.64</v>
      </c>
      <c r="I268" s="12" t="n">
        <v>0.156</v>
      </c>
      <c r="J268" s="12" t="n">
        <v>0</v>
      </c>
      <c r="K268" s="12" t="n">
        <v>0</v>
      </c>
      <c r="L268" s="12" t="n">
        <v>2.04</v>
      </c>
      <c r="M268" s="12" t="n">
        <v>8.4</v>
      </c>
      <c r="N268" s="12" t="n">
        <v>75.6</v>
      </c>
      <c r="O268" s="12" t="n">
        <v>30</v>
      </c>
      <c r="P268" s="12" t="n">
        <v>1.68</v>
      </c>
    </row>
    <row r="269" customFormat="false" ht="15.6" hidden="false" customHeight="true" outlineLevel="0" collapsed="false">
      <c r="A269" s="1" t="n">
        <v>9</v>
      </c>
      <c r="B269" s="9"/>
      <c r="C269" s="11" t="s">
        <v>140</v>
      </c>
      <c r="D269" s="10" t="n">
        <v>200</v>
      </c>
      <c r="E269" s="12" t="n">
        <v>5.8</v>
      </c>
      <c r="F269" s="12" t="n">
        <v>6.4</v>
      </c>
      <c r="G269" s="12" t="n">
        <v>9.4</v>
      </c>
      <c r="H269" s="12" t="n">
        <v>118.4</v>
      </c>
      <c r="I269" s="12" t="n">
        <v>0.1</v>
      </c>
      <c r="J269" s="12" t="n">
        <v>2.6</v>
      </c>
      <c r="K269" s="12" t="n">
        <v>0</v>
      </c>
      <c r="L269" s="12" t="n">
        <v>0</v>
      </c>
      <c r="M269" s="12" t="n">
        <v>240</v>
      </c>
      <c r="N269" s="12" t="n">
        <v>180</v>
      </c>
      <c r="O269" s="12" t="n">
        <v>28</v>
      </c>
      <c r="P269" s="12" t="n">
        <v>0.2</v>
      </c>
    </row>
    <row r="270" customFormat="false" ht="14.45" hidden="false" customHeight="true" outlineLevel="0" collapsed="false">
      <c r="A270" s="1" t="n">
        <v>9</v>
      </c>
      <c r="B270" s="9" t="s">
        <v>93</v>
      </c>
      <c r="C270" s="11" t="s">
        <v>86</v>
      </c>
      <c r="D270" s="10" t="s">
        <v>207</v>
      </c>
      <c r="E270" s="12" t="n">
        <v>0.14</v>
      </c>
      <c r="F270" s="12" t="n">
        <v>0.02</v>
      </c>
      <c r="G270" s="12" t="n">
        <v>15.2</v>
      </c>
      <c r="H270" s="12" t="n">
        <v>61.54</v>
      </c>
      <c r="I270" s="12" t="n">
        <v>0</v>
      </c>
      <c r="J270" s="12" t="n">
        <v>2.84</v>
      </c>
      <c r="K270" s="12" t="n">
        <v>0</v>
      </c>
      <c r="L270" s="12" t="n">
        <v>0.02</v>
      </c>
      <c r="M270" s="12" t="n">
        <v>14.2</v>
      </c>
      <c r="N270" s="12" t="n">
        <v>4.4</v>
      </c>
      <c r="O270" s="12" t="n">
        <v>2.4</v>
      </c>
      <c r="P270" s="12" t="n">
        <v>0.36</v>
      </c>
    </row>
    <row r="271" customFormat="false" ht="14.45" hidden="false" customHeight="true" outlineLevel="0" collapsed="false">
      <c r="A271" s="1" t="n">
        <v>9</v>
      </c>
      <c r="B271" s="9"/>
      <c r="C271" s="9" t="s">
        <v>30</v>
      </c>
      <c r="D271" s="10"/>
      <c r="E271" s="9" t="n">
        <v>20.78</v>
      </c>
      <c r="F271" s="9" t="n">
        <v>19.7608333333333</v>
      </c>
      <c r="G271" s="9" t="n">
        <v>84.1441666666667</v>
      </c>
      <c r="H271" s="9" t="n">
        <v>597.544166666667</v>
      </c>
      <c r="I271" s="9" t="n">
        <v>0.502666666666667</v>
      </c>
      <c r="J271" s="9" t="n">
        <v>8.2</v>
      </c>
      <c r="K271" s="9" t="n">
        <v>1.13666666666667</v>
      </c>
      <c r="L271" s="9" t="n">
        <v>5.09333333333333</v>
      </c>
      <c r="M271" s="9" t="n">
        <v>312.430833333333</v>
      </c>
      <c r="N271" s="9" t="n">
        <v>313.786666666667</v>
      </c>
      <c r="O271" s="9" t="n">
        <v>111.37</v>
      </c>
      <c r="P271" s="9" t="n">
        <v>3.415</v>
      </c>
    </row>
    <row r="272" customFormat="false" ht="12.6" hidden="false" customHeight="true" outlineLevel="0" collapsed="false">
      <c r="A272" s="1" t="n">
        <v>9</v>
      </c>
      <c r="B272" s="9" t="s">
        <v>31</v>
      </c>
      <c r="C272" s="9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</row>
    <row r="273" customFormat="false" ht="18" hidden="false" customHeight="true" outlineLevel="0" collapsed="false">
      <c r="A273" s="1" t="n">
        <v>9</v>
      </c>
      <c r="B273" s="9" t="s">
        <v>208</v>
      </c>
      <c r="C273" s="11" t="s">
        <v>209</v>
      </c>
      <c r="D273" s="10" t="n">
        <v>60</v>
      </c>
      <c r="E273" s="13" t="n">
        <v>0.84</v>
      </c>
      <c r="F273" s="13" t="n">
        <v>3.6</v>
      </c>
      <c r="G273" s="13" t="n">
        <v>4.98</v>
      </c>
      <c r="H273" s="13" t="n">
        <v>55.68</v>
      </c>
      <c r="I273" s="13" t="n">
        <v>0</v>
      </c>
      <c r="J273" s="13" t="n">
        <v>5.7</v>
      </c>
      <c r="K273" s="13" t="n">
        <v>0</v>
      </c>
      <c r="L273" s="13" t="n">
        <v>1.638</v>
      </c>
      <c r="M273" s="13" t="n">
        <v>21</v>
      </c>
      <c r="N273" s="13" t="n">
        <v>24.54</v>
      </c>
      <c r="O273" s="13" t="n">
        <v>12.54</v>
      </c>
      <c r="P273" s="13" t="n">
        <v>0.78</v>
      </c>
    </row>
    <row r="274" customFormat="false" ht="16.15" hidden="false" customHeight="true" outlineLevel="0" collapsed="false">
      <c r="A274" s="1" t="n">
        <v>9</v>
      </c>
      <c r="B274" s="9" t="s">
        <v>210</v>
      </c>
      <c r="C274" s="11" t="s">
        <v>211</v>
      </c>
      <c r="D274" s="10" t="s">
        <v>212</v>
      </c>
      <c r="E274" s="13" t="n">
        <v>1.98</v>
      </c>
      <c r="F274" s="13" t="n">
        <v>2.42</v>
      </c>
      <c r="G274" s="13" t="n">
        <v>13.64</v>
      </c>
      <c r="H274" s="13" t="n">
        <v>84.26</v>
      </c>
      <c r="I274" s="13" t="n">
        <v>0</v>
      </c>
      <c r="J274" s="13" t="n">
        <v>0</v>
      </c>
      <c r="K274" s="13" t="n">
        <v>9.68</v>
      </c>
      <c r="L274" s="13" t="n">
        <v>1.1</v>
      </c>
      <c r="M274" s="13" t="n">
        <v>26.18</v>
      </c>
      <c r="N274" s="13" t="n">
        <v>26.18</v>
      </c>
      <c r="O274" s="13" t="n">
        <v>63.58</v>
      </c>
      <c r="P274" s="13" t="n">
        <v>1.1</v>
      </c>
    </row>
    <row r="275" customFormat="false" ht="14.45" hidden="false" customHeight="true" outlineLevel="0" collapsed="false">
      <c r="A275" s="1" t="n">
        <v>9</v>
      </c>
      <c r="B275" s="9" t="s">
        <v>213</v>
      </c>
      <c r="C275" s="11" t="s">
        <v>214</v>
      </c>
      <c r="D275" s="10" t="n">
        <v>90</v>
      </c>
      <c r="E275" s="13" t="n">
        <v>8.28</v>
      </c>
      <c r="F275" s="13" t="n">
        <v>12.96</v>
      </c>
      <c r="G275" s="13" t="n">
        <v>4.86</v>
      </c>
      <c r="H275" s="13" t="n">
        <v>141.3</v>
      </c>
      <c r="I275" s="13" t="n">
        <v>0.18</v>
      </c>
      <c r="J275" s="13" t="n">
        <v>0.27</v>
      </c>
      <c r="K275" s="13" t="n">
        <v>0.018</v>
      </c>
      <c r="L275" s="13" t="n">
        <v>2.07</v>
      </c>
      <c r="M275" s="13" t="n">
        <v>14.13</v>
      </c>
      <c r="N275" s="13" t="n">
        <v>108.63</v>
      </c>
      <c r="O275" s="13" t="n">
        <v>15.84</v>
      </c>
      <c r="P275" s="13" t="n">
        <v>1.26</v>
      </c>
    </row>
    <row r="276" customFormat="false" ht="15.6" hidden="false" customHeight="true" outlineLevel="0" collapsed="false">
      <c r="B276" s="9" t="s">
        <v>215</v>
      </c>
      <c r="C276" s="11" t="s">
        <v>216</v>
      </c>
      <c r="D276" s="10" t="n">
        <v>150</v>
      </c>
      <c r="E276" s="13" t="n">
        <v>5.52</v>
      </c>
      <c r="F276" s="13" t="n">
        <v>4.515</v>
      </c>
      <c r="G276" s="13" t="n">
        <v>24.945</v>
      </c>
      <c r="H276" s="13" t="n">
        <v>156.495</v>
      </c>
      <c r="I276" s="13" t="n">
        <v>0.06</v>
      </c>
      <c r="J276" s="13" t="n">
        <v>0</v>
      </c>
      <c r="K276" s="13" t="n">
        <v>0.15</v>
      </c>
      <c r="L276" s="13" t="n">
        <v>0.975</v>
      </c>
      <c r="M276" s="13" t="n">
        <v>4.86</v>
      </c>
      <c r="N276" s="13" t="n">
        <v>37.17</v>
      </c>
      <c r="O276" s="13" t="n">
        <v>21.12</v>
      </c>
      <c r="P276" s="13" t="n">
        <v>1.11</v>
      </c>
    </row>
    <row r="277" customFormat="false" ht="15.6" hidden="false" customHeight="true" outlineLevel="0" collapsed="false">
      <c r="B277" s="9"/>
      <c r="C277" s="11" t="s">
        <v>29</v>
      </c>
      <c r="D277" s="10" t="n">
        <v>150</v>
      </c>
      <c r="E277" s="13" t="n">
        <v>1.4</v>
      </c>
      <c r="F277" s="13" t="n">
        <v>0.2</v>
      </c>
      <c r="G277" s="13" t="n">
        <v>14.3</v>
      </c>
      <c r="H277" s="13" t="n">
        <v>70.5</v>
      </c>
      <c r="I277" s="13" t="n">
        <v>0.06</v>
      </c>
      <c r="J277" s="13" t="n">
        <v>15</v>
      </c>
      <c r="K277" s="13" t="n">
        <v>0</v>
      </c>
      <c r="L277" s="13" t="n">
        <v>1.7</v>
      </c>
      <c r="M277" s="13" t="n">
        <v>30</v>
      </c>
      <c r="N277" s="13" t="n">
        <v>51</v>
      </c>
      <c r="O277" s="13" t="n">
        <v>24</v>
      </c>
      <c r="P277" s="13" t="n">
        <v>0.9</v>
      </c>
    </row>
    <row r="278" customFormat="false" ht="15.6" hidden="false" customHeight="true" outlineLevel="0" collapsed="false">
      <c r="B278" s="9" t="s">
        <v>106</v>
      </c>
      <c r="C278" s="11" t="s">
        <v>53</v>
      </c>
      <c r="D278" s="10" t="n">
        <v>200</v>
      </c>
      <c r="E278" s="13" t="n">
        <v>0.66</v>
      </c>
      <c r="F278" s="13" t="n">
        <v>0.1</v>
      </c>
      <c r="G278" s="13" t="n">
        <v>28.02</v>
      </c>
      <c r="H278" s="13" t="n">
        <v>109.48</v>
      </c>
      <c r="I278" s="13" t="n">
        <v>0</v>
      </c>
      <c r="J278" s="13" t="n">
        <v>0.02</v>
      </c>
      <c r="K278" s="13" t="n">
        <v>0.68</v>
      </c>
      <c r="L278" s="13" t="n">
        <v>0.5</v>
      </c>
      <c r="M278" s="13" t="n">
        <v>32.48</v>
      </c>
      <c r="N278" s="13" t="n">
        <v>17.46</v>
      </c>
      <c r="O278" s="13" t="n">
        <v>23.44</v>
      </c>
      <c r="P278" s="13" t="n">
        <v>0.7</v>
      </c>
    </row>
    <row r="279" customFormat="false" ht="13.15" hidden="false" customHeight="true" outlineLevel="0" collapsed="false">
      <c r="A279" s="1" t="n">
        <v>9</v>
      </c>
      <c r="B279" s="9" t="s">
        <v>45</v>
      </c>
      <c r="C279" s="11" t="s">
        <v>46</v>
      </c>
      <c r="D279" s="10" t="n">
        <v>30</v>
      </c>
      <c r="E279" s="13" t="n">
        <v>2.3</v>
      </c>
      <c r="F279" s="13" t="n">
        <v>0.2</v>
      </c>
      <c r="G279" s="13" t="n">
        <v>14.8</v>
      </c>
      <c r="H279" s="13" t="n">
        <v>70.2</v>
      </c>
      <c r="I279" s="13" t="n">
        <v>0</v>
      </c>
      <c r="J279" s="13" t="n">
        <v>0</v>
      </c>
      <c r="K279" s="13" t="n">
        <v>0</v>
      </c>
      <c r="L279" s="13" t="n">
        <v>0.3</v>
      </c>
      <c r="M279" s="13" t="n">
        <v>6</v>
      </c>
      <c r="N279" s="13" t="n">
        <v>19.5</v>
      </c>
      <c r="O279" s="13" t="n">
        <v>4.2</v>
      </c>
      <c r="P279" s="13" t="n">
        <v>0.3</v>
      </c>
    </row>
    <row r="280" customFormat="false" ht="15.6" hidden="false" customHeight="true" outlineLevel="0" collapsed="false">
      <c r="A280" s="1" t="n">
        <v>9</v>
      </c>
      <c r="B280" s="9" t="s">
        <v>47</v>
      </c>
      <c r="C280" s="11" t="s">
        <v>48</v>
      </c>
      <c r="D280" s="10" t="n">
        <v>40</v>
      </c>
      <c r="E280" s="13" t="n">
        <v>2.6</v>
      </c>
      <c r="F280" s="13" t="n">
        <v>0.5</v>
      </c>
      <c r="G280" s="13" t="n">
        <v>15.8</v>
      </c>
      <c r="H280" s="13" t="n">
        <v>78.1</v>
      </c>
      <c r="I280" s="13" t="n">
        <v>0.1</v>
      </c>
      <c r="J280" s="13" t="n">
        <v>0</v>
      </c>
      <c r="K280" s="13" t="n">
        <v>0</v>
      </c>
      <c r="L280" s="13" t="n">
        <v>0.6</v>
      </c>
      <c r="M280" s="13" t="n">
        <v>11.6</v>
      </c>
      <c r="N280" s="13" t="n">
        <v>60</v>
      </c>
      <c r="O280" s="13" t="n">
        <v>18.8</v>
      </c>
      <c r="P280" s="13" t="n">
        <v>1.6</v>
      </c>
    </row>
    <row r="281" customFormat="false" ht="18" hidden="false" customHeight="true" outlineLevel="0" collapsed="false">
      <c r="A281" s="1" t="n">
        <v>9</v>
      </c>
      <c r="B281" s="9"/>
      <c r="C281" s="9" t="s">
        <v>30</v>
      </c>
      <c r="D281" s="10"/>
      <c r="E281" s="9" t="n">
        <v>23.58</v>
      </c>
      <c r="F281" s="9" t="n">
        <v>24.495</v>
      </c>
      <c r="G281" s="9" t="n">
        <v>121.345</v>
      </c>
      <c r="H281" s="9" t="n">
        <v>766.015</v>
      </c>
      <c r="I281" s="9" t="n">
        <v>0.4</v>
      </c>
      <c r="J281" s="9" t="n">
        <v>20.99</v>
      </c>
      <c r="K281" s="9" t="n">
        <v>10.528</v>
      </c>
      <c r="L281" s="9" t="n">
        <v>8.883</v>
      </c>
      <c r="M281" s="9" t="n">
        <v>146.25</v>
      </c>
      <c r="N281" s="9" t="n">
        <v>344.48</v>
      </c>
      <c r="O281" s="9" t="n">
        <v>183.52</v>
      </c>
      <c r="P281" s="9" t="n">
        <v>7.75</v>
      </c>
    </row>
    <row r="282" customFormat="false" ht="18" hidden="false" customHeight="true" outlineLevel="0" collapsed="false">
      <c r="A282" s="1" t="n">
        <v>9</v>
      </c>
      <c r="B282" s="9" t="s">
        <v>49</v>
      </c>
      <c r="C282" s="9"/>
      <c r="D282" s="9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</row>
    <row r="283" customFormat="false" ht="15.6" hidden="false" customHeight="true" outlineLevel="0" collapsed="false">
      <c r="A283" s="1" t="n">
        <v>9</v>
      </c>
      <c r="B283" s="9" t="s">
        <v>61</v>
      </c>
      <c r="C283" s="11" t="s">
        <v>217</v>
      </c>
      <c r="D283" s="10" t="s">
        <v>133</v>
      </c>
      <c r="E283" s="13" t="n">
        <v>7.18212</v>
      </c>
      <c r="F283" s="13" t="n">
        <v>7.46977</v>
      </c>
      <c r="G283" s="13" t="n">
        <v>34.88892</v>
      </c>
      <c r="H283" s="13" t="n">
        <v>235.51209</v>
      </c>
      <c r="I283" s="13" t="n">
        <v>0.16544</v>
      </c>
      <c r="J283" s="13" t="n">
        <v>0.00319</v>
      </c>
      <c r="K283" s="13" t="n">
        <v>0.02354</v>
      </c>
      <c r="L283" s="13" t="n">
        <v>2.64506</v>
      </c>
      <c r="M283" s="13" t="n">
        <v>26.21025</v>
      </c>
      <c r="N283" s="13" t="n">
        <v>36.3924</v>
      </c>
      <c r="O283" s="13" t="n">
        <v>138.1743</v>
      </c>
      <c r="P283" s="13" t="n">
        <v>1.43297</v>
      </c>
    </row>
    <row r="284" customFormat="false" ht="14.45" hidden="true" customHeight="true" outlineLevel="0" collapsed="false">
      <c r="A284" s="1" t="n">
        <v>9</v>
      </c>
      <c r="B284" s="9" t="s">
        <v>61</v>
      </c>
      <c r="C284" s="11" t="s">
        <v>218</v>
      </c>
      <c r="D284" s="10" t="n">
        <v>150</v>
      </c>
      <c r="E284" s="13" t="n">
        <v>6.5</v>
      </c>
      <c r="F284" s="13" t="n">
        <v>6.6</v>
      </c>
      <c r="G284" s="13" t="n">
        <v>31.6</v>
      </c>
      <c r="H284" s="13" t="n">
        <v>211.8</v>
      </c>
      <c r="I284" s="13" t="n">
        <v>0.15</v>
      </c>
      <c r="J284" s="13" t="n">
        <v>0</v>
      </c>
      <c r="K284" s="13" t="n">
        <v>0.02</v>
      </c>
      <c r="L284" s="13" t="n">
        <v>2.4</v>
      </c>
      <c r="M284" s="13" t="n">
        <v>23</v>
      </c>
      <c r="N284" s="13" t="n">
        <v>33</v>
      </c>
      <c r="O284" s="13" t="n">
        <v>125</v>
      </c>
      <c r="P284" s="13" t="n">
        <v>1.3</v>
      </c>
    </row>
    <row r="285" customFormat="false" ht="14.45" hidden="true" customHeight="true" outlineLevel="0" collapsed="false">
      <c r="B285" s="9" t="s">
        <v>219</v>
      </c>
      <c r="C285" s="11" t="s">
        <v>220</v>
      </c>
      <c r="D285" s="10" t="n">
        <v>10</v>
      </c>
      <c r="E285" s="13" t="n">
        <v>0.292</v>
      </c>
      <c r="F285" s="13" t="n">
        <v>1.907</v>
      </c>
      <c r="G285" s="13" t="n">
        <v>1.172</v>
      </c>
      <c r="H285" s="13" t="n">
        <v>23.019</v>
      </c>
      <c r="I285" s="13" t="n">
        <v>0.004</v>
      </c>
      <c r="J285" s="13" t="n">
        <v>0.029</v>
      </c>
      <c r="K285" s="13" t="n">
        <v>0.014</v>
      </c>
      <c r="L285" s="13" t="n">
        <v>0.046</v>
      </c>
      <c r="M285" s="13" t="n">
        <v>8.275</v>
      </c>
      <c r="N285" s="13" t="n">
        <v>0.84</v>
      </c>
      <c r="O285" s="13" t="n">
        <v>6.13</v>
      </c>
      <c r="P285" s="13" t="n">
        <v>0.027</v>
      </c>
    </row>
    <row r="286" customFormat="false" ht="14.45" hidden="false" customHeight="true" outlineLevel="0" collapsed="false">
      <c r="B286" s="9" t="s">
        <v>109</v>
      </c>
      <c r="C286" s="11" t="s">
        <v>110</v>
      </c>
      <c r="D286" s="10" t="n">
        <v>200</v>
      </c>
      <c r="E286" s="13" t="n">
        <v>0.58</v>
      </c>
      <c r="F286" s="13" t="n">
        <v>0.06</v>
      </c>
      <c r="G286" s="13" t="n">
        <v>30.2</v>
      </c>
      <c r="H286" s="13" t="n">
        <v>123.66</v>
      </c>
      <c r="I286" s="13" t="n">
        <v>0</v>
      </c>
      <c r="J286" s="13" t="n">
        <v>1.1</v>
      </c>
      <c r="K286" s="13" t="n">
        <v>0</v>
      </c>
      <c r="L286" s="13" t="n">
        <v>0.18</v>
      </c>
      <c r="M286" s="13" t="n">
        <v>15.7</v>
      </c>
      <c r="N286" s="13" t="n">
        <v>16.32</v>
      </c>
      <c r="O286" s="13" t="n">
        <v>3.36</v>
      </c>
      <c r="P286" s="13" t="n">
        <v>0.38</v>
      </c>
    </row>
    <row r="287" customFormat="false" ht="15.6" hidden="false" customHeight="true" outlineLevel="0" collapsed="false">
      <c r="A287" s="1" t="n">
        <v>9</v>
      </c>
      <c r="B287" s="9"/>
      <c r="C287" s="9" t="s">
        <v>30</v>
      </c>
      <c r="D287" s="10"/>
      <c r="E287" s="9" t="n">
        <v>7.76212</v>
      </c>
      <c r="F287" s="9" t="n">
        <v>7.52977</v>
      </c>
      <c r="G287" s="9" t="n">
        <v>65.08892</v>
      </c>
      <c r="H287" s="9" t="n">
        <v>359.17209</v>
      </c>
      <c r="I287" s="9" t="n">
        <v>0.16544</v>
      </c>
      <c r="J287" s="9" t="n">
        <v>1.10319</v>
      </c>
      <c r="K287" s="9" t="n">
        <v>0.02354</v>
      </c>
      <c r="L287" s="9" t="n">
        <v>2.82506</v>
      </c>
      <c r="M287" s="9" t="n">
        <v>41.91025</v>
      </c>
      <c r="N287" s="9" t="n">
        <v>52.7124</v>
      </c>
      <c r="O287" s="9" t="n">
        <v>141.5343</v>
      </c>
      <c r="P287" s="9" t="n">
        <v>1.81297</v>
      </c>
    </row>
    <row r="288" customFormat="false" ht="13.9" hidden="false" customHeight="true" outlineLevel="0" collapsed="false">
      <c r="A288" s="1" t="n">
        <v>9</v>
      </c>
      <c r="B288" s="9"/>
      <c r="C288" s="9" t="s">
        <v>221</v>
      </c>
      <c r="D288" s="10"/>
      <c r="E288" s="9" t="n">
        <v>52.12212</v>
      </c>
      <c r="F288" s="9" t="n">
        <v>51.7856033333333</v>
      </c>
      <c r="G288" s="9" t="n">
        <v>270.578086666667</v>
      </c>
      <c r="H288" s="9" t="n">
        <v>1722.73125666667</v>
      </c>
      <c r="I288" s="9" t="n">
        <v>1.06810666666667</v>
      </c>
      <c r="J288" s="9" t="n">
        <v>30.29319</v>
      </c>
      <c r="K288" s="9" t="n">
        <v>11.6882066666667</v>
      </c>
      <c r="L288" s="9" t="n">
        <v>16.8013933333333</v>
      </c>
      <c r="M288" s="9" t="n">
        <v>500.591083333333</v>
      </c>
      <c r="N288" s="9" t="n">
        <v>710.979066666667</v>
      </c>
      <c r="O288" s="9" t="n">
        <v>436.4243</v>
      </c>
      <c r="P288" s="9" t="n">
        <v>12.97797</v>
      </c>
    </row>
    <row r="289" s="3" customFormat="true" ht="20.1" hidden="false" customHeight="true" outlineLevel="0" collapsed="false">
      <c r="B289" s="14"/>
      <c r="C289" s="14"/>
      <c r="D289" s="15"/>
      <c r="E289" s="16"/>
      <c r="F289" s="16"/>
      <c r="G289" s="16"/>
      <c r="H289" s="16"/>
      <c r="I289" s="16"/>
      <c r="J289" s="16"/>
      <c r="K289" s="16"/>
      <c r="L289" s="16"/>
      <c r="M289" s="16"/>
      <c r="N289" s="16"/>
      <c r="O289" s="16"/>
      <c r="P289" s="16"/>
    </row>
    <row r="290" s="3" customFormat="true" ht="20.1" hidden="false" customHeight="true" outlineLevel="0" collapsed="false">
      <c r="B290" s="4" t="s">
        <v>222</v>
      </c>
      <c r="C290" s="5"/>
      <c r="D290" s="15"/>
      <c r="E290" s="16"/>
      <c r="F290" s="16"/>
      <c r="G290" s="16"/>
      <c r="H290" s="16"/>
      <c r="I290" s="16"/>
      <c r="J290" s="16"/>
      <c r="K290" s="16"/>
      <c r="L290" s="16"/>
      <c r="M290" s="16"/>
      <c r="N290" s="16"/>
      <c r="O290" s="16"/>
      <c r="P290" s="16"/>
    </row>
    <row r="291" s="3" customFormat="true" ht="20.1" hidden="false" customHeight="true" outlineLevel="0" collapsed="false">
      <c r="B291" s="4" t="s">
        <v>155</v>
      </c>
      <c r="C291" s="5"/>
      <c r="D291" s="15"/>
      <c r="E291" s="16"/>
      <c r="F291" s="16"/>
      <c r="G291" s="16"/>
      <c r="H291" s="16"/>
      <c r="I291" s="16"/>
      <c r="J291" s="16"/>
      <c r="K291" s="16"/>
      <c r="L291" s="16"/>
      <c r="M291" s="16"/>
      <c r="N291" s="16"/>
      <c r="O291" s="16"/>
      <c r="P291" s="16"/>
    </row>
    <row r="292" s="3" customFormat="true" ht="20.1" hidden="false" customHeight="true" outlineLevel="0" collapsed="false">
      <c r="B292" s="4" t="s">
        <v>2</v>
      </c>
      <c r="C292" s="5"/>
      <c r="D292" s="15"/>
      <c r="E292" s="16"/>
      <c r="F292" s="16"/>
      <c r="G292" s="16"/>
      <c r="H292" s="16"/>
      <c r="I292" s="16"/>
      <c r="J292" s="16"/>
      <c r="K292" s="16"/>
      <c r="L292" s="16"/>
      <c r="M292" s="16"/>
      <c r="N292" s="16"/>
      <c r="O292" s="16"/>
      <c r="P292" s="16"/>
    </row>
    <row r="293" s="3" customFormat="true" ht="20.1" hidden="true" customHeight="true" outlineLevel="0" collapsed="false">
      <c r="B293" s="14"/>
      <c r="C293" s="14"/>
      <c r="D293" s="15"/>
      <c r="E293" s="16"/>
      <c r="F293" s="16"/>
      <c r="G293" s="16"/>
      <c r="H293" s="16"/>
      <c r="I293" s="16"/>
      <c r="J293" s="16"/>
      <c r="K293" s="16"/>
      <c r="L293" s="16"/>
      <c r="M293" s="16"/>
      <c r="N293" s="16"/>
      <c r="O293" s="16"/>
      <c r="P293" s="16"/>
    </row>
    <row r="294" s="3" customFormat="true" ht="37.5" hidden="false" customHeight="true" outlineLevel="0" collapsed="false">
      <c r="B294" s="17" t="s">
        <v>3</v>
      </c>
      <c r="C294" s="17" t="s">
        <v>4</v>
      </c>
      <c r="D294" s="18" t="s">
        <v>5</v>
      </c>
      <c r="E294" s="9" t="s">
        <v>6</v>
      </c>
      <c r="F294" s="9"/>
      <c r="G294" s="9"/>
      <c r="H294" s="9" t="s">
        <v>7</v>
      </c>
      <c r="I294" s="9" t="s">
        <v>8</v>
      </c>
      <c r="J294" s="9"/>
      <c r="K294" s="9"/>
      <c r="L294" s="9"/>
      <c r="M294" s="9" t="s">
        <v>9</v>
      </c>
      <c r="N294" s="9"/>
      <c r="O294" s="9"/>
      <c r="P294" s="9"/>
    </row>
    <row r="295" s="3" customFormat="true" ht="22.9" hidden="false" customHeight="true" outlineLevel="0" collapsed="false">
      <c r="B295" s="17"/>
      <c r="C295" s="17"/>
      <c r="D295" s="18"/>
      <c r="E295" s="9" t="s">
        <v>10</v>
      </c>
      <c r="F295" s="9" t="s">
        <v>11</v>
      </c>
      <c r="G295" s="9" t="s">
        <v>12</v>
      </c>
      <c r="H295" s="9"/>
      <c r="I295" s="9" t="s">
        <v>13</v>
      </c>
      <c r="J295" s="9" t="s">
        <v>14</v>
      </c>
      <c r="K295" s="9" t="s">
        <v>15</v>
      </c>
      <c r="L295" s="9" t="s">
        <v>16</v>
      </c>
      <c r="M295" s="9" t="s">
        <v>17</v>
      </c>
      <c r="N295" s="9" t="s">
        <v>18</v>
      </c>
      <c r="O295" s="9" t="s">
        <v>19</v>
      </c>
      <c r="P295" s="9" t="s">
        <v>20</v>
      </c>
    </row>
    <row r="296" customFormat="false" ht="13.9" hidden="false" customHeight="true" outlineLevel="0" collapsed="false">
      <c r="A296" s="1" t="n">
        <v>10</v>
      </c>
      <c r="B296" s="9" t="s">
        <v>21</v>
      </c>
      <c r="C296" s="9"/>
      <c r="D296" s="9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</row>
    <row r="297" customFormat="false" ht="28.15" hidden="false" customHeight="true" outlineLevel="0" collapsed="false">
      <c r="A297" s="1" t="n">
        <v>10</v>
      </c>
      <c r="B297" s="37" t="s">
        <v>56</v>
      </c>
      <c r="C297" s="11" t="s">
        <v>57</v>
      </c>
      <c r="D297" s="10" t="s">
        <v>58</v>
      </c>
      <c r="E297" s="38" t="n">
        <v>6.138</v>
      </c>
      <c r="F297" s="38" t="n">
        <v>8.184</v>
      </c>
      <c r="G297" s="38" t="n">
        <v>26.784</v>
      </c>
      <c r="H297" s="38" t="n">
        <v>205.344</v>
      </c>
      <c r="I297" s="38" t="n">
        <v>0.0465</v>
      </c>
      <c r="J297" s="38" t="n">
        <v>4.96</v>
      </c>
      <c r="K297" s="38" t="n">
        <v>0.31</v>
      </c>
      <c r="L297" s="38" t="n">
        <v>1.55</v>
      </c>
      <c r="M297" s="38" t="n">
        <v>134.2765</v>
      </c>
      <c r="N297" s="38" t="n">
        <v>146.01</v>
      </c>
      <c r="O297" s="38" t="n">
        <v>31.124</v>
      </c>
      <c r="P297" s="38" t="n">
        <v>0.465</v>
      </c>
    </row>
    <row r="298" customFormat="false" ht="14.45" hidden="false" customHeight="true" outlineLevel="0" collapsed="false">
      <c r="B298" s="37" t="s">
        <v>115</v>
      </c>
      <c r="C298" s="11" t="s">
        <v>66</v>
      </c>
      <c r="D298" s="10" t="n">
        <v>40</v>
      </c>
      <c r="E298" s="38" t="n">
        <v>3.2</v>
      </c>
      <c r="F298" s="38" t="n">
        <v>0.1</v>
      </c>
      <c r="G298" s="38" t="n">
        <v>21.2</v>
      </c>
      <c r="H298" s="38" t="n">
        <v>98.5</v>
      </c>
      <c r="I298" s="38" t="n">
        <v>0.08</v>
      </c>
      <c r="J298" s="38" t="n">
        <v>1.6</v>
      </c>
      <c r="K298" s="38" t="n">
        <v>0</v>
      </c>
      <c r="L298" s="38" t="n">
        <v>0</v>
      </c>
      <c r="M298" s="38" t="n">
        <v>15.2</v>
      </c>
      <c r="N298" s="38" t="n">
        <v>52</v>
      </c>
      <c r="O298" s="38" t="n">
        <v>10.4</v>
      </c>
      <c r="P298" s="38" t="n">
        <v>1</v>
      </c>
    </row>
    <row r="299" customFormat="false" ht="14.45" hidden="false" customHeight="true" outlineLevel="0" collapsed="false">
      <c r="B299" s="37" t="s">
        <v>138</v>
      </c>
      <c r="C299" s="11" t="s">
        <v>65</v>
      </c>
      <c r="D299" s="10" t="n">
        <v>10</v>
      </c>
      <c r="E299" s="38" t="n">
        <v>0.25</v>
      </c>
      <c r="F299" s="38" t="n">
        <v>5.3</v>
      </c>
      <c r="G299" s="38" t="n">
        <v>1.89</v>
      </c>
      <c r="H299" s="38" t="n">
        <v>56.26</v>
      </c>
      <c r="I299" s="38" t="n">
        <v>0.001</v>
      </c>
      <c r="J299" s="38" t="n">
        <v>0</v>
      </c>
      <c r="K299" s="38" t="n">
        <v>0.04</v>
      </c>
      <c r="L299" s="38" t="n">
        <v>0.1</v>
      </c>
      <c r="M299" s="38" t="n">
        <v>2.4</v>
      </c>
      <c r="N299" s="38" t="n">
        <v>3</v>
      </c>
      <c r="O299" s="38" t="n">
        <v>0</v>
      </c>
      <c r="P299" s="38" t="n">
        <v>0.02</v>
      </c>
    </row>
    <row r="300" customFormat="false" ht="15.6" hidden="false" customHeight="true" outlineLevel="0" collapsed="false">
      <c r="B300" s="37"/>
      <c r="C300" s="11" t="s">
        <v>29</v>
      </c>
      <c r="D300" s="10" t="n">
        <v>150</v>
      </c>
      <c r="E300" s="38" t="n">
        <v>1.4</v>
      </c>
      <c r="F300" s="38" t="n">
        <v>0.2</v>
      </c>
      <c r="G300" s="38" t="n">
        <v>14.3</v>
      </c>
      <c r="H300" s="38" t="n">
        <v>64.6</v>
      </c>
      <c r="I300" s="38" t="n">
        <v>0.06</v>
      </c>
      <c r="J300" s="38" t="n">
        <v>15</v>
      </c>
      <c r="K300" s="38" t="n">
        <v>0</v>
      </c>
      <c r="L300" s="38" t="n">
        <v>1.7</v>
      </c>
      <c r="M300" s="38" t="n">
        <v>30</v>
      </c>
      <c r="N300" s="38" t="n">
        <v>51</v>
      </c>
      <c r="O300" s="38" t="n">
        <v>24</v>
      </c>
      <c r="P300" s="38" t="n">
        <v>0.9</v>
      </c>
    </row>
    <row r="301" customFormat="false" ht="15.6" hidden="false" customHeight="true" outlineLevel="0" collapsed="false">
      <c r="B301" s="37" t="s">
        <v>25</v>
      </c>
      <c r="C301" s="11" t="s">
        <v>26</v>
      </c>
      <c r="D301" s="10" t="s">
        <v>67</v>
      </c>
      <c r="E301" s="38" t="n">
        <v>0.08</v>
      </c>
      <c r="F301" s="38" t="n">
        <v>0.02</v>
      </c>
      <c r="G301" s="38" t="n">
        <v>15</v>
      </c>
      <c r="H301" s="38" t="n">
        <v>60.5</v>
      </c>
      <c r="I301" s="38" t="n">
        <v>0</v>
      </c>
      <c r="J301" s="38" t="n">
        <v>0</v>
      </c>
      <c r="K301" s="38" t="n">
        <v>0.04</v>
      </c>
      <c r="L301" s="38" t="n">
        <v>0</v>
      </c>
      <c r="M301" s="38" t="n">
        <v>11.1</v>
      </c>
      <c r="N301" s="38" t="n">
        <v>1.4</v>
      </c>
      <c r="O301" s="38" t="n">
        <v>2.8</v>
      </c>
      <c r="P301" s="38" t="n">
        <v>0.28</v>
      </c>
    </row>
    <row r="302" customFormat="false" ht="14.45" hidden="false" customHeight="true" outlineLevel="0" collapsed="false">
      <c r="A302" s="1" t="n">
        <v>10</v>
      </c>
      <c r="B302" s="9"/>
      <c r="C302" s="9" t="s">
        <v>30</v>
      </c>
      <c r="D302" s="10"/>
      <c r="E302" s="9" t="n">
        <v>11.068</v>
      </c>
      <c r="F302" s="9" t="n">
        <v>13.804</v>
      </c>
      <c r="G302" s="9" t="n">
        <v>79.174</v>
      </c>
      <c r="H302" s="9" t="n">
        <v>485.204</v>
      </c>
      <c r="I302" s="9" t="n">
        <v>0.1875</v>
      </c>
      <c r="J302" s="9" t="n">
        <v>21.56</v>
      </c>
      <c r="K302" s="9" t="n">
        <v>0.39</v>
      </c>
      <c r="L302" s="9" t="n">
        <v>3.35</v>
      </c>
      <c r="M302" s="9" t="n">
        <v>192.9765</v>
      </c>
      <c r="N302" s="9" t="n">
        <v>253.41</v>
      </c>
      <c r="O302" s="9" t="n">
        <v>68.324</v>
      </c>
      <c r="P302" s="9" t="n">
        <v>2.665</v>
      </c>
    </row>
    <row r="303" customFormat="false" ht="14.45" hidden="false" customHeight="true" outlineLevel="0" collapsed="false">
      <c r="A303" s="1" t="n">
        <v>10</v>
      </c>
      <c r="B303" s="9" t="s">
        <v>31</v>
      </c>
      <c r="C303" s="9"/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</row>
    <row r="304" customFormat="false" ht="18" hidden="false" customHeight="true" outlineLevel="0" collapsed="false">
      <c r="A304" s="1" t="n">
        <v>10</v>
      </c>
      <c r="B304" s="9" t="s">
        <v>223</v>
      </c>
      <c r="C304" s="11" t="s">
        <v>224</v>
      </c>
      <c r="D304" s="10" t="n">
        <v>60</v>
      </c>
      <c r="E304" s="13" t="n">
        <v>3.864</v>
      </c>
      <c r="F304" s="13" t="n">
        <v>3.354</v>
      </c>
      <c r="G304" s="13" t="n">
        <v>22.71</v>
      </c>
      <c r="H304" s="13" t="n">
        <v>136.482</v>
      </c>
      <c r="I304" s="13" t="n">
        <v>0</v>
      </c>
      <c r="J304" s="13" t="n">
        <v>0.21</v>
      </c>
      <c r="K304" s="13" t="n">
        <v>0</v>
      </c>
      <c r="L304" s="13" t="n">
        <v>2.058</v>
      </c>
      <c r="M304" s="13" t="n">
        <v>50.592</v>
      </c>
      <c r="N304" s="13" t="n">
        <v>46.332</v>
      </c>
      <c r="O304" s="13" t="n">
        <v>178.65</v>
      </c>
      <c r="P304" s="13" t="n">
        <v>2.34</v>
      </c>
    </row>
    <row r="305" customFormat="false" ht="28.9" hidden="false" customHeight="true" outlineLevel="0" collapsed="false">
      <c r="B305" s="9" t="s">
        <v>122</v>
      </c>
      <c r="C305" s="11" t="s">
        <v>123</v>
      </c>
      <c r="D305" s="10" t="s">
        <v>74</v>
      </c>
      <c r="E305" s="13" t="n">
        <v>1.425</v>
      </c>
      <c r="F305" s="13" t="n">
        <v>4.15</v>
      </c>
      <c r="G305" s="13" t="n">
        <v>6.435</v>
      </c>
      <c r="H305" s="13" t="n">
        <v>68.79</v>
      </c>
      <c r="I305" s="13" t="n">
        <v>0.0005</v>
      </c>
      <c r="J305" s="13" t="n">
        <v>0.005</v>
      </c>
      <c r="K305" s="13" t="n">
        <v>13.6</v>
      </c>
      <c r="L305" s="13" t="n">
        <v>1.805</v>
      </c>
      <c r="M305" s="13" t="n">
        <v>40.3</v>
      </c>
      <c r="N305" s="13" t="n">
        <v>18.4</v>
      </c>
      <c r="O305" s="13" t="n">
        <v>39.3</v>
      </c>
      <c r="P305" s="13" t="n">
        <v>0.6</v>
      </c>
    </row>
    <row r="306" customFormat="false" ht="14.45" hidden="true" customHeight="true" outlineLevel="0" collapsed="false">
      <c r="A306" s="1" t="n">
        <v>10</v>
      </c>
      <c r="B306" s="9"/>
      <c r="C306" s="11" t="s">
        <v>125</v>
      </c>
      <c r="D306" s="10" t="n">
        <v>200</v>
      </c>
      <c r="E306" s="13" t="n">
        <v>1.4</v>
      </c>
      <c r="F306" s="13" t="n">
        <v>4</v>
      </c>
      <c r="G306" s="13" t="n">
        <v>6.4</v>
      </c>
      <c r="H306" s="13" t="n">
        <v>67.2</v>
      </c>
      <c r="I306" s="13" t="n">
        <v>0</v>
      </c>
      <c r="J306" s="13" t="n">
        <v>0</v>
      </c>
      <c r="K306" s="13" t="n">
        <v>12.6</v>
      </c>
      <c r="L306" s="13" t="n">
        <v>1.8</v>
      </c>
      <c r="M306" s="13" t="n">
        <v>39.4</v>
      </c>
      <c r="N306" s="13" t="n">
        <v>17.8</v>
      </c>
      <c r="O306" s="13" t="n">
        <v>39.2</v>
      </c>
      <c r="P306" s="13" t="n">
        <v>0.6</v>
      </c>
    </row>
    <row r="307" customFormat="false" ht="16.15" hidden="true" customHeight="true" outlineLevel="0" collapsed="false">
      <c r="B307" s="9"/>
      <c r="C307" s="11" t="s">
        <v>76</v>
      </c>
      <c r="D307" s="10" t="n">
        <v>10</v>
      </c>
      <c r="E307" s="13" t="n">
        <v>0.025</v>
      </c>
      <c r="F307" s="13" t="n">
        <v>0.15</v>
      </c>
      <c r="G307" s="13" t="n">
        <v>0.035</v>
      </c>
      <c r="H307" s="13" t="n">
        <v>1.59</v>
      </c>
      <c r="I307" s="13" t="n">
        <v>0.0005</v>
      </c>
      <c r="J307" s="13" t="n">
        <v>0.005</v>
      </c>
      <c r="K307" s="13" t="n">
        <v>1</v>
      </c>
      <c r="L307" s="13" t="n">
        <v>0.005</v>
      </c>
      <c r="M307" s="13" t="n">
        <v>0.9</v>
      </c>
      <c r="N307" s="13" t="n">
        <v>0.6</v>
      </c>
      <c r="O307" s="13" t="n">
        <v>0.1</v>
      </c>
      <c r="P307" s="13" t="n">
        <v>0</v>
      </c>
    </row>
    <row r="308" customFormat="false" ht="16.15" hidden="false" customHeight="true" outlineLevel="0" collapsed="false">
      <c r="A308" s="1" t="n">
        <v>10</v>
      </c>
      <c r="B308" s="9" t="s">
        <v>225</v>
      </c>
      <c r="C308" s="11" t="s">
        <v>226</v>
      </c>
      <c r="D308" s="10" t="n">
        <v>90</v>
      </c>
      <c r="E308" s="13" t="n">
        <v>14.31</v>
      </c>
      <c r="F308" s="13" t="n">
        <v>8.64</v>
      </c>
      <c r="G308" s="13" t="n">
        <v>10.8</v>
      </c>
      <c r="H308" s="13" t="n">
        <v>178.2</v>
      </c>
      <c r="I308" s="13" t="n">
        <v>0.18</v>
      </c>
      <c r="J308" s="13" t="n">
        <v>0.09</v>
      </c>
      <c r="K308" s="13" t="n">
        <v>0.63</v>
      </c>
      <c r="L308" s="13" t="n">
        <v>2.88</v>
      </c>
      <c r="M308" s="13" t="n">
        <v>107.28</v>
      </c>
      <c r="N308" s="13" t="n">
        <v>41.13</v>
      </c>
      <c r="O308" s="13" t="n">
        <v>201.33</v>
      </c>
      <c r="P308" s="13" t="n">
        <v>1.08</v>
      </c>
    </row>
    <row r="309" customFormat="false" ht="16.15" hidden="false" customHeight="true" outlineLevel="0" collapsed="false">
      <c r="B309" s="9" t="s">
        <v>227</v>
      </c>
      <c r="C309" s="11" t="s">
        <v>228</v>
      </c>
      <c r="D309" s="10" t="n">
        <v>150</v>
      </c>
      <c r="E309" s="13" t="n">
        <v>3.06</v>
      </c>
      <c r="F309" s="13" t="n">
        <v>4.8</v>
      </c>
      <c r="G309" s="13" t="n">
        <v>15.9</v>
      </c>
      <c r="H309" s="13" t="n">
        <v>119.04</v>
      </c>
      <c r="I309" s="13" t="n">
        <v>0.135</v>
      </c>
      <c r="J309" s="13" t="n">
        <v>18.165</v>
      </c>
      <c r="K309" s="13" t="n">
        <v>0.03</v>
      </c>
      <c r="L309" s="13" t="n">
        <v>0.18</v>
      </c>
      <c r="M309" s="13" t="n">
        <v>36.975</v>
      </c>
      <c r="N309" s="13" t="n">
        <v>86.595</v>
      </c>
      <c r="O309" s="13" t="n">
        <v>27.75</v>
      </c>
      <c r="P309" s="13" t="n">
        <v>1.005</v>
      </c>
    </row>
    <row r="310" customFormat="false" ht="16.9" hidden="false" customHeight="true" outlineLevel="0" collapsed="false">
      <c r="A310" s="1" t="n">
        <v>10</v>
      </c>
      <c r="B310" s="9" t="s">
        <v>43</v>
      </c>
      <c r="C310" s="11" t="s">
        <v>44</v>
      </c>
      <c r="D310" s="10" t="n">
        <v>200</v>
      </c>
      <c r="E310" s="13" t="n">
        <v>0.28</v>
      </c>
      <c r="F310" s="13" t="n">
        <v>0.1</v>
      </c>
      <c r="G310" s="13" t="n">
        <v>28.88</v>
      </c>
      <c r="H310" s="13" t="n">
        <v>117.54</v>
      </c>
      <c r="I310" s="13" t="n">
        <v>0</v>
      </c>
      <c r="J310" s="13" t="n">
        <v>19.3</v>
      </c>
      <c r="K310" s="13" t="n">
        <v>0</v>
      </c>
      <c r="L310" s="13" t="n">
        <v>0.16</v>
      </c>
      <c r="M310" s="13" t="n">
        <v>13.66</v>
      </c>
      <c r="N310" s="13" t="n">
        <v>7.38</v>
      </c>
      <c r="O310" s="13" t="n">
        <v>5.78</v>
      </c>
      <c r="P310" s="13" t="n">
        <v>0.468</v>
      </c>
    </row>
    <row r="311" customFormat="false" ht="16.15" hidden="false" customHeight="true" outlineLevel="0" collapsed="false">
      <c r="B311" s="9" t="s">
        <v>45</v>
      </c>
      <c r="C311" s="11" t="s">
        <v>46</v>
      </c>
      <c r="D311" s="10" t="n">
        <v>30</v>
      </c>
      <c r="E311" s="13" t="n">
        <v>2.3</v>
      </c>
      <c r="F311" s="13" t="n">
        <v>0.2</v>
      </c>
      <c r="G311" s="13" t="n">
        <v>14.8</v>
      </c>
      <c r="H311" s="13" t="n">
        <v>70.2</v>
      </c>
      <c r="I311" s="13" t="n">
        <v>0</v>
      </c>
      <c r="J311" s="13" t="n">
        <v>0</v>
      </c>
      <c r="K311" s="13" t="n">
        <v>0</v>
      </c>
      <c r="L311" s="13" t="n">
        <v>0.3</v>
      </c>
      <c r="M311" s="13" t="n">
        <v>6</v>
      </c>
      <c r="N311" s="13" t="n">
        <v>19.5</v>
      </c>
      <c r="O311" s="13" t="n">
        <v>4.2</v>
      </c>
      <c r="P311" s="13" t="n">
        <v>0.3</v>
      </c>
    </row>
    <row r="312" customFormat="false" ht="16.15" hidden="false" customHeight="true" outlineLevel="0" collapsed="false">
      <c r="B312" s="9" t="s">
        <v>47</v>
      </c>
      <c r="C312" s="11" t="s">
        <v>48</v>
      </c>
      <c r="D312" s="10" t="n">
        <v>40</v>
      </c>
      <c r="E312" s="13" t="n">
        <v>2.6</v>
      </c>
      <c r="F312" s="13" t="n">
        <v>0.5</v>
      </c>
      <c r="G312" s="13" t="n">
        <v>15.8</v>
      </c>
      <c r="H312" s="13" t="n">
        <v>78.1</v>
      </c>
      <c r="I312" s="13" t="n">
        <v>0.1</v>
      </c>
      <c r="J312" s="13" t="n">
        <v>0</v>
      </c>
      <c r="K312" s="13" t="n">
        <v>0</v>
      </c>
      <c r="L312" s="13" t="n">
        <v>0.6</v>
      </c>
      <c r="M312" s="13" t="n">
        <v>11.6</v>
      </c>
      <c r="N312" s="13" t="n">
        <v>60</v>
      </c>
      <c r="O312" s="13" t="n">
        <v>18.8</v>
      </c>
      <c r="P312" s="13" t="n">
        <v>1.6</v>
      </c>
    </row>
    <row r="313" customFormat="false" ht="14.45" hidden="false" customHeight="true" outlineLevel="0" collapsed="false">
      <c r="A313" s="1" t="n">
        <v>10</v>
      </c>
      <c r="B313" s="9"/>
      <c r="C313" s="9" t="s">
        <v>30</v>
      </c>
      <c r="D313" s="10"/>
      <c r="E313" s="9" t="n">
        <v>27.839</v>
      </c>
      <c r="F313" s="9" t="n">
        <v>21.744</v>
      </c>
      <c r="G313" s="9" t="n">
        <v>115.325</v>
      </c>
      <c r="H313" s="9" t="n">
        <v>768.352</v>
      </c>
      <c r="I313" s="9" t="n">
        <v>0.4155</v>
      </c>
      <c r="J313" s="9" t="n">
        <v>37.77</v>
      </c>
      <c r="K313" s="9" t="n">
        <v>14.26</v>
      </c>
      <c r="L313" s="9" t="n">
        <v>7.983</v>
      </c>
      <c r="M313" s="9" t="n">
        <v>266.407</v>
      </c>
      <c r="N313" s="9" t="n">
        <v>279.337</v>
      </c>
      <c r="O313" s="9" t="n">
        <v>475.81</v>
      </c>
      <c r="P313" s="9" t="n">
        <v>7.393</v>
      </c>
    </row>
    <row r="314" customFormat="false" ht="14.45" hidden="false" customHeight="true" outlineLevel="0" collapsed="false">
      <c r="A314" s="1" t="n">
        <v>10</v>
      </c>
      <c r="B314" s="9" t="s">
        <v>49</v>
      </c>
      <c r="C314" s="9"/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</row>
    <row r="315" customFormat="false" ht="18" hidden="false" customHeight="true" outlineLevel="0" collapsed="false">
      <c r="B315" s="9" t="s">
        <v>59</v>
      </c>
      <c r="C315" s="11" t="s">
        <v>206</v>
      </c>
      <c r="D315" s="10" t="n">
        <v>120</v>
      </c>
      <c r="E315" s="13" t="n">
        <v>6.6</v>
      </c>
      <c r="F315" s="13" t="n">
        <v>6.36</v>
      </c>
      <c r="G315" s="13" t="n">
        <v>36</v>
      </c>
      <c r="H315" s="13" t="n">
        <v>227.64</v>
      </c>
      <c r="I315" s="13" t="n">
        <v>0.156</v>
      </c>
      <c r="J315" s="13" t="n">
        <v>0</v>
      </c>
      <c r="K315" s="13" t="n">
        <v>0</v>
      </c>
      <c r="L315" s="13" t="n">
        <v>2.04</v>
      </c>
      <c r="M315" s="13" t="n">
        <v>8.4</v>
      </c>
      <c r="N315" s="13" t="n">
        <v>75.6</v>
      </c>
      <c r="O315" s="13" t="n">
        <v>30</v>
      </c>
      <c r="P315" s="13" t="n">
        <v>1.68</v>
      </c>
    </row>
    <row r="316" customFormat="false" ht="17.45" hidden="false" customHeight="true" outlineLevel="0" collapsed="false">
      <c r="A316" s="1" t="n">
        <v>10</v>
      </c>
      <c r="B316" s="9" t="s">
        <v>81</v>
      </c>
      <c r="C316" s="11" t="s">
        <v>82</v>
      </c>
      <c r="D316" s="10" t="n">
        <v>200</v>
      </c>
      <c r="E316" s="13" t="n">
        <v>0.16</v>
      </c>
      <c r="F316" s="13" t="n">
        <v>0.16</v>
      </c>
      <c r="G316" s="13" t="n">
        <v>19.88</v>
      </c>
      <c r="H316" s="13" t="n">
        <v>81.6</v>
      </c>
      <c r="I316" s="13" t="n">
        <v>0.02</v>
      </c>
      <c r="J316" s="13" t="n">
        <v>0.9</v>
      </c>
      <c r="K316" s="13" t="n">
        <v>0</v>
      </c>
      <c r="L316" s="13" t="n">
        <v>0.08</v>
      </c>
      <c r="M316" s="13" t="n">
        <v>13.94</v>
      </c>
      <c r="N316" s="13" t="n">
        <v>4.4</v>
      </c>
      <c r="O316" s="13" t="n">
        <v>5.14</v>
      </c>
      <c r="P316" s="13" t="n">
        <v>0.936</v>
      </c>
    </row>
    <row r="317" customFormat="false" ht="14.45" hidden="false" customHeight="true" outlineLevel="0" collapsed="false">
      <c r="A317" s="1" t="n">
        <v>10</v>
      </c>
      <c r="B317" s="9"/>
      <c r="C317" s="9" t="s">
        <v>30</v>
      </c>
      <c r="D317" s="10"/>
      <c r="E317" s="9" t="n">
        <v>6.76</v>
      </c>
      <c r="F317" s="9" t="n">
        <v>6.52</v>
      </c>
      <c r="G317" s="9" t="n">
        <v>55.88</v>
      </c>
      <c r="H317" s="9" t="n">
        <v>309.24</v>
      </c>
      <c r="I317" s="9" t="n">
        <v>0.176</v>
      </c>
      <c r="J317" s="9" t="n">
        <v>0.9</v>
      </c>
      <c r="K317" s="9" t="n">
        <v>0</v>
      </c>
      <c r="L317" s="9" t="n">
        <v>2.12</v>
      </c>
      <c r="M317" s="9" t="n">
        <v>22.34</v>
      </c>
      <c r="N317" s="9" t="n">
        <v>80</v>
      </c>
      <c r="O317" s="9" t="n">
        <v>35.14</v>
      </c>
      <c r="P317" s="9" t="n">
        <v>2.616</v>
      </c>
    </row>
    <row r="318" customFormat="false" ht="16.15" hidden="false" customHeight="true" outlineLevel="0" collapsed="false">
      <c r="A318" s="1" t="n">
        <v>10</v>
      </c>
      <c r="B318" s="9"/>
      <c r="C318" s="9" t="s">
        <v>229</v>
      </c>
      <c r="D318" s="10"/>
      <c r="E318" s="9" t="n">
        <v>45.667</v>
      </c>
      <c r="F318" s="9" t="n">
        <v>42.068</v>
      </c>
      <c r="G318" s="9" t="n">
        <v>250.379</v>
      </c>
      <c r="H318" s="9" t="n">
        <v>1562.796</v>
      </c>
      <c r="I318" s="9" t="n">
        <v>0.779</v>
      </c>
      <c r="J318" s="9" t="n">
        <v>60.23</v>
      </c>
      <c r="K318" s="9" t="n">
        <v>14.65</v>
      </c>
      <c r="L318" s="9" t="n">
        <v>13.453</v>
      </c>
      <c r="M318" s="9" t="n">
        <v>481.7235</v>
      </c>
      <c r="N318" s="9" t="n">
        <v>612.747</v>
      </c>
      <c r="O318" s="9" t="n">
        <v>579.274</v>
      </c>
      <c r="P318" s="9" t="n">
        <v>12.674</v>
      </c>
    </row>
  </sheetData>
  <mergeCells count="100">
    <mergeCell ref="B4:B5"/>
    <mergeCell ref="C4:C5"/>
    <mergeCell ref="D4:D5"/>
    <mergeCell ref="E4:G4"/>
    <mergeCell ref="H4:H5"/>
    <mergeCell ref="I4:L4"/>
    <mergeCell ref="M4:P4"/>
    <mergeCell ref="B6:P6"/>
    <mergeCell ref="B13:P13"/>
    <mergeCell ref="B24:P24"/>
    <mergeCell ref="B34:B35"/>
    <mergeCell ref="C34:C35"/>
    <mergeCell ref="D34:D35"/>
    <mergeCell ref="E34:G34"/>
    <mergeCell ref="H34:H35"/>
    <mergeCell ref="I34:L34"/>
    <mergeCell ref="M34:P34"/>
    <mergeCell ref="B36:P36"/>
    <mergeCell ref="B45:P45"/>
    <mergeCell ref="B58:P58"/>
    <mergeCell ref="B67:B68"/>
    <mergeCell ref="C67:C68"/>
    <mergeCell ref="D67:D68"/>
    <mergeCell ref="E67:G67"/>
    <mergeCell ref="H67:H68"/>
    <mergeCell ref="I67:L67"/>
    <mergeCell ref="M67:P67"/>
    <mergeCell ref="B69:P69"/>
    <mergeCell ref="B78:P78"/>
    <mergeCell ref="B90:P90"/>
    <mergeCell ref="B100:B101"/>
    <mergeCell ref="C100:C101"/>
    <mergeCell ref="D100:D101"/>
    <mergeCell ref="E100:G100"/>
    <mergeCell ref="H100:H101"/>
    <mergeCell ref="I100:L100"/>
    <mergeCell ref="M100:P100"/>
    <mergeCell ref="B102:P102"/>
    <mergeCell ref="B109:P109"/>
    <mergeCell ref="B121:P121"/>
    <mergeCell ref="B131:B132"/>
    <mergeCell ref="C131:C132"/>
    <mergeCell ref="D131:D132"/>
    <mergeCell ref="E131:G131"/>
    <mergeCell ref="H131:H132"/>
    <mergeCell ref="I131:L131"/>
    <mergeCell ref="M131:P131"/>
    <mergeCell ref="B133:P133"/>
    <mergeCell ref="B140:P140"/>
    <mergeCell ref="B152:P152"/>
    <mergeCell ref="B162:B163"/>
    <mergeCell ref="C162:C163"/>
    <mergeCell ref="D162:D163"/>
    <mergeCell ref="E162:G162"/>
    <mergeCell ref="H162:H163"/>
    <mergeCell ref="I162:L162"/>
    <mergeCell ref="M162:P162"/>
    <mergeCell ref="B164:P164"/>
    <mergeCell ref="B170:P170"/>
    <mergeCell ref="B180:P180"/>
    <mergeCell ref="B189:B190"/>
    <mergeCell ref="C189:C190"/>
    <mergeCell ref="D189:D190"/>
    <mergeCell ref="E189:G189"/>
    <mergeCell ref="H189:H190"/>
    <mergeCell ref="I189:L189"/>
    <mergeCell ref="M189:P189"/>
    <mergeCell ref="B191:P191"/>
    <mergeCell ref="B197:P197"/>
    <mergeCell ref="B209:P209"/>
    <mergeCell ref="B220:B221"/>
    <mergeCell ref="C220:C221"/>
    <mergeCell ref="D220:D221"/>
    <mergeCell ref="E220:G220"/>
    <mergeCell ref="H220:H221"/>
    <mergeCell ref="I220:L220"/>
    <mergeCell ref="M220:P220"/>
    <mergeCell ref="B222:P222"/>
    <mergeCell ref="B234:P234"/>
    <mergeCell ref="B249:P249"/>
    <mergeCell ref="B258:B259"/>
    <mergeCell ref="C258:C259"/>
    <mergeCell ref="D258:D259"/>
    <mergeCell ref="E258:G258"/>
    <mergeCell ref="H258:H259"/>
    <mergeCell ref="I258:L258"/>
    <mergeCell ref="M258:P258"/>
    <mergeCell ref="B260:P260"/>
    <mergeCell ref="B272:P272"/>
    <mergeCell ref="B282:P282"/>
    <mergeCell ref="B294:B295"/>
    <mergeCell ref="C294:C295"/>
    <mergeCell ref="D294:D295"/>
    <mergeCell ref="E294:G294"/>
    <mergeCell ref="H294:H295"/>
    <mergeCell ref="I294:L294"/>
    <mergeCell ref="M294:P294"/>
    <mergeCell ref="B296:P296"/>
    <mergeCell ref="B303:P303"/>
    <mergeCell ref="B314:P314"/>
  </mergeCells>
  <printOptions headings="false" gridLines="false" gridLinesSet="true" horizontalCentered="false" verticalCentered="false"/>
  <pageMargins left="0.511805555555556" right="0.511805555555556" top="0.747916666666667" bottom="0.354166666666667" header="0.511811023622047" footer="0.511811023622047"/>
  <pageSetup paperSize="9" scale="6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9" manualBreakCount="9">
    <brk id="29" man="true" max="16383" min="0"/>
    <brk id="62" man="true" max="16383" min="0"/>
    <brk id="94" man="true" max="16383" min="0"/>
    <brk id="125" man="true" max="16383" min="0"/>
    <brk id="156" man="true" max="16383" min="0"/>
    <brk id="184" man="true" max="16383" min="0"/>
    <brk id="214" man="true" max="16383" min="0"/>
    <brk id="253" man="true" max="16383" min="0"/>
    <brk id="288" man="true" max="16383" min="0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B2:T18"/>
  <sheetViews>
    <sheetView showFormulas="false" showGridLines="true" showRowColHeaders="true" showZeros="true" rightToLeft="false" tabSelected="false" showOutlineSymbols="true" defaultGridColor="true" view="normal" topLeftCell="A10" colorId="64" zoomScale="100" zoomScaleNormal="100" zoomScalePageLayoutView="100" workbookViewId="0">
      <selection pane="topLeft" activeCell="C15" activeCellId="0" sqref="C15"/>
    </sheetView>
  </sheetViews>
  <sheetFormatPr defaultColWidth="9.1484375" defaultRowHeight="15" zeroHeight="false" outlineLevelRow="0" outlineLevelCol="0"/>
  <cols>
    <col collapsed="false" customWidth="false" hidden="false" outlineLevel="0" max="1" min="1" style="39" width="9.13"/>
    <col collapsed="false" customWidth="true" hidden="false" outlineLevel="0" max="2" min="2" style="39" width="9.29"/>
    <col collapsed="false" customWidth="true" hidden="false" outlineLevel="0" max="3" min="3" style="39" width="13.29"/>
    <col collapsed="false" customWidth="true" hidden="false" outlineLevel="0" max="5" min="4" style="39" width="9.29"/>
    <col collapsed="false" customWidth="true" hidden="false" outlineLevel="0" max="6" min="6" style="39" width="12.71"/>
    <col collapsed="false" customWidth="true" hidden="false" outlineLevel="0" max="14" min="7" style="39" width="9.29"/>
    <col collapsed="false" customWidth="false" hidden="false" outlineLevel="0" max="15" min="15" style="39" width="9.13"/>
    <col collapsed="false" customWidth="true" hidden="true" outlineLevel="0" max="16" min="16" style="39" width="32.42"/>
    <col collapsed="false" customWidth="true" hidden="true" outlineLevel="0" max="20" min="17" style="39" width="9.29"/>
    <col collapsed="false" customWidth="false" hidden="false" outlineLevel="0" max="1024" min="21" style="39" width="9.13"/>
  </cols>
  <sheetData>
    <row r="2" customFormat="false" ht="40.5" hidden="false" customHeight="true" outlineLevel="0" collapsed="false">
      <c r="B2" s="40" t="s">
        <v>230</v>
      </c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</row>
    <row r="3" customFormat="false" ht="75" hidden="false" customHeight="true" outlineLevel="0" collapsed="false">
      <c r="B3" s="41" t="s">
        <v>231</v>
      </c>
      <c r="C3" s="41" t="s">
        <v>6</v>
      </c>
      <c r="D3" s="41"/>
      <c r="E3" s="41"/>
      <c r="F3" s="41" t="s">
        <v>232</v>
      </c>
      <c r="G3" s="41" t="s">
        <v>8</v>
      </c>
      <c r="H3" s="41"/>
      <c r="I3" s="41"/>
      <c r="J3" s="41"/>
      <c r="K3" s="41" t="s">
        <v>9</v>
      </c>
      <c r="L3" s="41"/>
      <c r="M3" s="41"/>
      <c r="N3" s="41"/>
      <c r="P3" s="42" t="s">
        <v>233</v>
      </c>
      <c r="Q3" s="43" t="s">
        <v>6</v>
      </c>
      <c r="R3" s="43"/>
      <c r="S3" s="43"/>
      <c r="T3" s="43" t="s">
        <v>234</v>
      </c>
    </row>
    <row r="4" customFormat="false" ht="19.5" hidden="false" customHeight="true" outlineLevel="0" collapsed="false">
      <c r="B4" s="44"/>
      <c r="C4" s="41" t="s">
        <v>10</v>
      </c>
      <c r="D4" s="41" t="s">
        <v>11</v>
      </c>
      <c r="E4" s="41" t="s">
        <v>12</v>
      </c>
      <c r="F4" s="41"/>
      <c r="G4" s="41" t="s">
        <v>235</v>
      </c>
      <c r="H4" s="41" t="s">
        <v>14</v>
      </c>
      <c r="I4" s="41" t="s">
        <v>15</v>
      </c>
      <c r="J4" s="41" t="s">
        <v>16</v>
      </c>
      <c r="K4" s="41" t="s">
        <v>17</v>
      </c>
      <c r="L4" s="41" t="s">
        <v>18</v>
      </c>
      <c r="M4" s="41" t="s">
        <v>19</v>
      </c>
      <c r="N4" s="41" t="s">
        <v>20</v>
      </c>
      <c r="P4" s="42"/>
      <c r="Q4" s="45" t="s">
        <v>10</v>
      </c>
      <c r="R4" s="45" t="s">
        <v>11</v>
      </c>
      <c r="S4" s="45" t="s">
        <v>12</v>
      </c>
      <c r="T4" s="46" t="s">
        <v>236</v>
      </c>
    </row>
    <row r="5" customFormat="false" ht="16.5" hidden="false" customHeight="true" outlineLevel="0" collapsed="false">
      <c r="B5" s="47" t="n">
        <v>1</v>
      </c>
      <c r="C5" s="41" t="n">
        <v>48.405</v>
      </c>
      <c r="D5" s="41" t="n">
        <v>54.93</v>
      </c>
      <c r="E5" s="41" t="n">
        <v>251.1</v>
      </c>
      <c r="F5" s="41" t="n">
        <v>1693.81</v>
      </c>
      <c r="G5" s="41" t="n">
        <v>0.42</v>
      </c>
      <c r="H5" s="41" t="n">
        <v>40.859</v>
      </c>
      <c r="I5" s="41" t="n">
        <v>28.165</v>
      </c>
      <c r="J5" s="41" t="n">
        <v>9.55</v>
      </c>
      <c r="K5" s="41" t="n">
        <v>631.295</v>
      </c>
      <c r="L5" s="41" t="n">
        <v>827.27</v>
      </c>
      <c r="M5" s="41" t="n">
        <v>295.685</v>
      </c>
      <c r="N5" s="41" t="n">
        <v>10.663</v>
      </c>
      <c r="P5" s="42"/>
      <c r="Q5" s="48" t="s">
        <v>237</v>
      </c>
      <c r="R5" s="48" t="s">
        <v>238</v>
      </c>
      <c r="S5" s="48" t="s">
        <v>239</v>
      </c>
      <c r="T5" s="49" t="s">
        <v>240</v>
      </c>
    </row>
    <row r="6" customFormat="false" ht="16.5" hidden="false" customHeight="true" outlineLevel="0" collapsed="false">
      <c r="B6" s="47" t="n">
        <v>2</v>
      </c>
      <c r="C6" s="41" t="n">
        <v>42.1685</v>
      </c>
      <c r="D6" s="41" t="n">
        <v>57.0000869565217</v>
      </c>
      <c r="E6" s="41" t="n">
        <v>235.3855</v>
      </c>
      <c r="F6" s="41" t="n">
        <v>1649.4287826087</v>
      </c>
      <c r="G6" s="41" t="n">
        <v>0.786195652173913</v>
      </c>
      <c r="H6" s="41" t="n">
        <v>22.5928260869565</v>
      </c>
      <c r="I6" s="41" t="n">
        <v>43.6150434782609</v>
      </c>
      <c r="J6" s="41" t="n">
        <v>14.2182173913043</v>
      </c>
      <c r="K6" s="41" t="n">
        <v>347.605369565217</v>
      </c>
      <c r="L6" s="41" t="n">
        <v>710.432913043478</v>
      </c>
      <c r="M6" s="41" t="n">
        <v>479.857826086957</v>
      </c>
      <c r="N6" s="41" t="n">
        <v>13.7393913043478</v>
      </c>
      <c r="P6" s="50" t="s">
        <v>241</v>
      </c>
      <c r="Q6" s="51" t="n">
        <v>501.428066236559</v>
      </c>
      <c r="R6" s="51" t="n">
        <v>528.600481687705</v>
      </c>
      <c r="S6" s="51" t="n">
        <v>2366.34619204301</v>
      </c>
      <c r="T6" s="51" t="n">
        <v>16191.9408683076</v>
      </c>
    </row>
    <row r="7" customFormat="false" ht="16.5" hidden="false" customHeight="true" outlineLevel="0" collapsed="false">
      <c r="B7" s="47" t="n">
        <v>3</v>
      </c>
      <c r="C7" s="41" t="n">
        <v>61.124</v>
      </c>
      <c r="D7" s="41" t="n">
        <v>55.8715</v>
      </c>
      <c r="E7" s="41" t="n">
        <v>218.041</v>
      </c>
      <c r="F7" s="41" t="n">
        <v>1634.3415</v>
      </c>
      <c r="G7" s="41" t="n">
        <v>0.46145</v>
      </c>
      <c r="H7" s="41" t="n">
        <v>43.696</v>
      </c>
      <c r="I7" s="41" t="n">
        <v>105.8525</v>
      </c>
      <c r="J7" s="41" t="n">
        <v>17.569</v>
      </c>
      <c r="K7" s="41" t="n">
        <v>654.28</v>
      </c>
      <c r="L7" s="41" t="n">
        <v>685.244</v>
      </c>
      <c r="M7" s="41" t="n">
        <v>511.016</v>
      </c>
      <c r="N7" s="41" t="n">
        <v>15.628</v>
      </c>
      <c r="P7" s="50" t="s">
        <v>242</v>
      </c>
      <c r="Q7" s="51" t="n">
        <v>50.1428066236559</v>
      </c>
      <c r="R7" s="51" t="n">
        <v>52.8600481687705</v>
      </c>
      <c r="S7" s="51" t="n">
        <v>236.634619204301</v>
      </c>
      <c r="T7" s="51" t="n">
        <v>1619.19408683076</v>
      </c>
    </row>
    <row r="8" customFormat="false" ht="16.5" hidden="false" customHeight="true" outlineLevel="0" collapsed="false">
      <c r="B8" s="47" t="n">
        <v>4</v>
      </c>
      <c r="C8" s="41" t="n">
        <v>52.521</v>
      </c>
      <c r="D8" s="41" t="n">
        <v>53.892</v>
      </c>
      <c r="E8" s="41" t="n">
        <v>222.233</v>
      </c>
      <c r="F8" s="41" t="n">
        <v>1577.744</v>
      </c>
      <c r="G8" s="41" t="n">
        <v>0.604</v>
      </c>
      <c r="H8" s="41" t="n">
        <v>26.025</v>
      </c>
      <c r="I8" s="41" t="n">
        <v>28.725</v>
      </c>
      <c r="J8" s="41" t="n">
        <v>9.248</v>
      </c>
      <c r="K8" s="41" t="n">
        <v>670.412</v>
      </c>
      <c r="L8" s="41" t="n">
        <v>748.004</v>
      </c>
      <c r="M8" s="41" t="n">
        <v>382.016</v>
      </c>
      <c r="N8" s="41" t="n">
        <v>14.015</v>
      </c>
    </row>
    <row r="9" customFormat="false" ht="16.5" hidden="false" customHeight="true" outlineLevel="0" collapsed="false">
      <c r="B9" s="47" t="n">
        <v>5</v>
      </c>
      <c r="C9" s="41" t="n">
        <v>51.144</v>
      </c>
      <c r="D9" s="41" t="n">
        <v>52.825</v>
      </c>
      <c r="E9" s="41" t="n">
        <v>240.64</v>
      </c>
      <c r="F9" s="41" t="n">
        <v>1636.421</v>
      </c>
      <c r="G9" s="41" t="n">
        <v>0.504</v>
      </c>
      <c r="H9" s="41" t="n">
        <v>41.988</v>
      </c>
      <c r="I9" s="41" t="n">
        <v>26.374</v>
      </c>
      <c r="J9" s="41" t="n">
        <v>14.5315</v>
      </c>
      <c r="K9" s="41" t="n">
        <v>630.181</v>
      </c>
      <c r="L9" s="41" t="n">
        <v>839.8535</v>
      </c>
      <c r="M9" s="41" t="n">
        <v>393.4855</v>
      </c>
      <c r="N9" s="41" t="n">
        <v>30.8965</v>
      </c>
    </row>
    <row r="10" customFormat="false" ht="16.5" hidden="false" customHeight="true" outlineLevel="0" collapsed="false">
      <c r="B10" s="47" t="n">
        <v>6</v>
      </c>
      <c r="C10" s="41" t="n">
        <v>44.5705</v>
      </c>
      <c r="D10" s="41" t="n">
        <v>55.7312</v>
      </c>
      <c r="E10" s="41" t="n">
        <v>234.5811</v>
      </c>
      <c r="F10" s="41" t="n">
        <v>1634.1592</v>
      </c>
      <c r="G10" s="41" t="n">
        <v>0.4825</v>
      </c>
      <c r="H10" s="41" t="n">
        <v>13.51965</v>
      </c>
      <c r="I10" s="41" t="n">
        <v>60.6845</v>
      </c>
      <c r="J10" s="41" t="n">
        <v>59.5835</v>
      </c>
      <c r="K10" s="41" t="n">
        <v>531.5985</v>
      </c>
      <c r="L10" s="41" t="n">
        <v>613.5285</v>
      </c>
      <c r="M10" s="41" t="n">
        <v>427.792</v>
      </c>
      <c r="N10" s="41" t="n">
        <v>9.749</v>
      </c>
    </row>
    <row r="11" customFormat="false" ht="16.5" hidden="false" customHeight="true" outlineLevel="0" collapsed="false">
      <c r="B11" s="47" t="n">
        <v>7</v>
      </c>
      <c r="C11" s="41" t="n">
        <v>50.8173333333333</v>
      </c>
      <c r="D11" s="41" t="n">
        <v>52.9023333333333</v>
      </c>
      <c r="E11" s="41" t="n">
        <v>214.672666666667</v>
      </c>
      <c r="F11" s="41" t="n">
        <v>1495.806</v>
      </c>
      <c r="G11" s="41" t="n">
        <v>0.659</v>
      </c>
      <c r="H11" s="41" t="n">
        <v>46.598</v>
      </c>
      <c r="I11" s="41" t="n">
        <v>20.474</v>
      </c>
      <c r="J11" s="41" t="n">
        <v>10.973</v>
      </c>
      <c r="K11" s="41" t="n">
        <v>550.65</v>
      </c>
      <c r="L11" s="41" t="n">
        <v>911.158</v>
      </c>
      <c r="M11" s="41" t="n">
        <v>263.615</v>
      </c>
      <c r="N11" s="41" t="n">
        <v>12.038</v>
      </c>
    </row>
    <row r="12" customFormat="false" ht="16.5" hidden="false" customHeight="true" outlineLevel="0" collapsed="false">
      <c r="B12" s="47" t="n">
        <v>8</v>
      </c>
      <c r="C12" s="41" t="n">
        <v>52.8886129032258</v>
      </c>
      <c r="D12" s="41" t="n">
        <v>51.5947580645161</v>
      </c>
      <c r="E12" s="41" t="n">
        <v>228.735838709677</v>
      </c>
      <c r="F12" s="41" t="n">
        <v>1584.70312903226</v>
      </c>
      <c r="G12" s="41" t="n">
        <v>0.779991935483871</v>
      </c>
      <c r="H12" s="41" t="n">
        <v>52.3389516129032</v>
      </c>
      <c r="I12" s="41" t="n">
        <v>106.14464516129</v>
      </c>
      <c r="J12" s="41" t="n">
        <v>11.1966935483871</v>
      </c>
      <c r="K12" s="41" t="n">
        <v>641.421548387097</v>
      </c>
      <c r="L12" s="41" t="n">
        <v>622.370596774193</v>
      </c>
      <c r="M12" s="41" t="n">
        <v>470.680532258065</v>
      </c>
      <c r="N12" s="41" t="n">
        <v>10.8287096774194</v>
      </c>
    </row>
    <row r="13" customFormat="false" ht="16.5" hidden="false" customHeight="true" outlineLevel="0" collapsed="false">
      <c r="B13" s="47" t="n">
        <v>9</v>
      </c>
      <c r="C13" s="41" t="n">
        <v>52.12212</v>
      </c>
      <c r="D13" s="41" t="n">
        <v>51.7856033333333</v>
      </c>
      <c r="E13" s="41" t="n">
        <v>270.578086666667</v>
      </c>
      <c r="F13" s="41" t="n">
        <v>1722.73125666667</v>
      </c>
      <c r="G13" s="41" t="n">
        <v>1.06810666666667</v>
      </c>
      <c r="H13" s="41" t="n">
        <v>30.29319</v>
      </c>
      <c r="I13" s="41" t="n">
        <v>11.6882066666667</v>
      </c>
      <c r="J13" s="41" t="n">
        <v>16.8013933333333</v>
      </c>
      <c r="K13" s="41" t="n">
        <v>500.591083333333</v>
      </c>
      <c r="L13" s="41" t="n">
        <v>710.979066666667</v>
      </c>
      <c r="M13" s="41" t="n">
        <v>436.4243</v>
      </c>
      <c r="N13" s="41" t="n">
        <v>12.97797</v>
      </c>
    </row>
    <row r="14" customFormat="false" ht="15.75" hidden="false" customHeight="false" outlineLevel="0" collapsed="false">
      <c r="B14" s="47" t="n">
        <v>10</v>
      </c>
      <c r="C14" s="41" t="n">
        <v>45.667</v>
      </c>
      <c r="D14" s="41" t="n">
        <v>42.068</v>
      </c>
      <c r="E14" s="41" t="n">
        <v>250.379</v>
      </c>
      <c r="F14" s="41" t="n">
        <v>1562.796</v>
      </c>
      <c r="G14" s="41" t="n">
        <v>0.779</v>
      </c>
      <c r="H14" s="41" t="n">
        <v>60.23</v>
      </c>
      <c r="I14" s="41" t="n">
        <v>14.65</v>
      </c>
      <c r="J14" s="41" t="n">
        <v>13.453</v>
      </c>
      <c r="K14" s="41" t="n">
        <v>481.7235</v>
      </c>
      <c r="L14" s="41" t="n">
        <v>612.747</v>
      </c>
      <c r="M14" s="41" t="n">
        <v>579.274</v>
      </c>
      <c r="N14" s="41" t="n">
        <v>12.674</v>
      </c>
    </row>
    <row r="15" customFormat="false" ht="31.5" hidden="false" customHeight="false" outlineLevel="0" collapsed="false">
      <c r="B15" s="44" t="s">
        <v>243</v>
      </c>
      <c r="C15" s="52" t="n">
        <f aca="false">SUM(C5:C14)</f>
        <v>501.428066236559</v>
      </c>
      <c r="D15" s="52" t="n">
        <f aca="false">SUM(D5:D14)</f>
        <v>528.600481687705</v>
      </c>
      <c r="E15" s="52" t="n">
        <f aca="false">SUM(E5:E14)</f>
        <v>2366.34619204301</v>
      </c>
      <c r="F15" s="52" t="n">
        <f aca="false">SUM(F5:F14)</f>
        <v>16191.9408683076</v>
      </c>
      <c r="G15" s="52" t="n">
        <f aca="false">SUM(G5:G14)</f>
        <v>6.54424425432445</v>
      </c>
      <c r="H15" s="52" t="n">
        <f aca="false">SUM(H5:H14)</f>
        <v>378.14061769986</v>
      </c>
      <c r="I15" s="52" t="n">
        <f aca="false">SUM(I5:I14)</f>
        <v>446.372895306218</v>
      </c>
      <c r="J15" s="52" t="n">
        <f aca="false">SUM(J5:J14)</f>
        <v>177.124304273025</v>
      </c>
      <c r="K15" s="52" t="n">
        <f aca="false">SUM(K5:K14)</f>
        <v>5639.75800128565</v>
      </c>
      <c r="L15" s="52" t="n">
        <f aca="false">SUM(L5:L14)</f>
        <v>7281.58757648434</v>
      </c>
      <c r="M15" s="52" t="n">
        <f aca="false">SUM(M5:M14)</f>
        <v>4239.84615834502</v>
      </c>
      <c r="N15" s="52" t="n">
        <f aca="false">SUM(N5:N14)</f>
        <v>143.209570981767</v>
      </c>
    </row>
    <row r="17" customFormat="false" ht="15.75" hidden="false" customHeight="false" outlineLevel="0" collapsed="false">
      <c r="C17" s="53"/>
      <c r="D17" s="53"/>
      <c r="E17" s="53"/>
      <c r="F17" s="53"/>
      <c r="G17" s="53"/>
      <c r="H17" s="53"/>
      <c r="I17" s="53"/>
      <c r="J17" s="53"/>
      <c r="K17" s="53"/>
      <c r="L17" s="53"/>
      <c r="M17" s="53"/>
      <c r="N17" s="53"/>
      <c r="O17" s="54"/>
    </row>
    <row r="18" customFormat="false" ht="15" hidden="false" customHeight="false" outlineLevel="0" collapsed="false"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4"/>
    </row>
  </sheetData>
  <mergeCells count="7">
    <mergeCell ref="B2:N2"/>
    <mergeCell ref="C3:E3"/>
    <mergeCell ref="F3:F4"/>
    <mergeCell ref="G3:J3"/>
    <mergeCell ref="K3:N3"/>
    <mergeCell ref="P3:P5"/>
    <mergeCell ref="Q3:S3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B2:L31"/>
  <sheetViews>
    <sheetView showFormulas="false" showGridLines="true" showRowColHeaders="true" showZeros="true" rightToLeft="false" tabSelected="false" showOutlineSymbols="true" defaultGridColor="true" view="normal" topLeftCell="A7" colorId="64" zoomScale="100" zoomScaleNormal="100" zoomScalePageLayoutView="100" workbookViewId="0">
      <selection pane="topLeft" activeCell="H18" activeCellId="0" sqref="H18"/>
    </sheetView>
  </sheetViews>
  <sheetFormatPr defaultColWidth="9.1484375" defaultRowHeight="15.75" zeroHeight="false" outlineLevelRow="0" outlineLevelCol="0"/>
  <cols>
    <col collapsed="false" customWidth="false" hidden="false" outlineLevel="0" max="2" min="1" style="55" width="9.13"/>
    <col collapsed="false" customWidth="true" hidden="false" outlineLevel="0" max="3" min="3" style="55" width="54.3"/>
    <col collapsed="false" customWidth="true" hidden="false" outlineLevel="0" max="4" min="4" style="55" width="16.29"/>
    <col collapsed="false" customWidth="true" hidden="false" outlineLevel="0" max="5" min="5" style="55" width="23.15"/>
    <col collapsed="false" customWidth="true" hidden="false" outlineLevel="0" max="6" min="6" style="55" width="12.14"/>
    <col collapsed="false" customWidth="true" hidden="false" outlineLevel="0" max="7" min="7" style="55" width="16.87"/>
    <col collapsed="false" customWidth="false" hidden="false" outlineLevel="0" max="8" min="8" style="55" width="9.13"/>
    <col collapsed="false" customWidth="true" hidden="false" outlineLevel="0" max="9" min="9" style="55" width="15.29"/>
    <col collapsed="false" customWidth="false" hidden="false" outlineLevel="0" max="10" min="10" style="55" width="9.13"/>
    <col collapsed="false" customWidth="true" hidden="false" outlineLevel="0" max="11" min="11" style="55" width="13.02"/>
    <col collapsed="false" customWidth="false" hidden="false" outlineLevel="0" max="1024" min="12" style="55" width="9.13"/>
  </cols>
  <sheetData>
    <row r="2" customFormat="false" ht="18.75" hidden="false" customHeight="false" outlineLevel="0" collapsed="false">
      <c r="B2" s="56" t="s">
        <v>244</v>
      </c>
      <c r="C2" s="56"/>
      <c r="D2" s="56"/>
      <c r="E2" s="56"/>
      <c r="F2" s="56"/>
      <c r="G2" s="56"/>
      <c r="H2" s="56"/>
      <c r="I2" s="56"/>
      <c r="J2" s="56"/>
      <c r="K2" s="56"/>
      <c r="L2" s="56"/>
    </row>
    <row r="3" customFormat="false" ht="15" hidden="false" customHeight="true" outlineLevel="0" collapsed="false">
      <c r="J3" s="57" t="s">
        <v>245</v>
      </c>
      <c r="K3" s="57"/>
      <c r="L3" s="57"/>
    </row>
    <row r="4" customFormat="false" ht="15.75" hidden="false" customHeight="false" outlineLevel="0" collapsed="false">
      <c r="B4" s="58"/>
    </row>
    <row r="5" customFormat="false" ht="35.25" hidden="false" customHeight="true" outlineLevel="0" collapsed="false">
      <c r="B5" s="59" t="s">
        <v>246</v>
      </c>
      <c r="C5" s="59" t="s">
        <v>247</v>
      </c>
      <c r="D5" s="59" t="s">
        <v>248</v>
      </c>
      <c r="E5" s="59" t="s">
        <v>249</v>
      </c>
      <c r="F5" s="59" t="s">
        <v>250</v>
      </c>
      <c r="G5" s="59" t="s">
        <v>251</v>
      </c>
      <c r="H5" s="59" t="s">
        <v>252</v>
      </c>
      <c r="I5" s="59" t="s">
        <v>253</v>
      </c>
      <c r="J5" s="59" t="s">
        <v>252</v>
      </c>
      <c r="K5" s="59" t="s">
        <v>254</v>
      </c>
      <c r="L5" s="59" t="s">
        <v>252</v>
      </c>
    </row>
    <row r="6" customFormat="false" ht="27.75" hidden="false" customHeight="true" outlineLevel="0" collapsed="false"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</row>
    <row r="7" customFormat="false" ht="16.5" hidden="false" customHeight="true" outlineLevel="0" collapsed="false">
      <c r="B7" s="60" t="n">
        <v>1</v>
      </c>
      <c r="C7" s="61" t="s">
        <v>255</v>
      </c>
      <c r="D7" s="60" t="n">
        <v>150</v>
      </c>
      <c r="E7" s="60" t="n">
        <v>90</v>
      </c>
      <c r="F7" s="60" t="n">
        <v>900</v>
      </c>
      <c r="G7" s="60" t="n">
        <v>860</v>
      </c>
      <c r="H7" s="60" t="n">
        <v>96</v>
      </c>
      <c r="I7" s="60" t="n">
        <v>40</v>
      </c>
      <c r="J7" s="60" t="n">
        <v>4</v>
      </c>
      <c r="K7" s="60" t="s">
        <v>256</v>
      </c>
      <c r="L7" s="60" t="s">
        <v>256</v>
      </c>
    </row>
    <row r="8" customFormat="false" ht="16.5" hidden="false" customHeight="true" outlineLevel="0" collapsed="false">
      <c r="B8" s="60" t="n">
        <v>2</v>
      </c>
      <c r="C8" s="61" t="s">
        <v>257</v>
      </c>
      <c r="D8" s="60" t="n">
        <v>15</v>
      </c>
      <c r="E8" s="60" t="n">
        <v>9</v>
      </c>
      <c r="F8" s="60" t="n">
        <v>90</v>
      </c>
      <c r="G8" s="60" t="n">
        <v>90</v>
      </c>
      <c r="H8" s="60" t="n">
        <v>100</v>
      </c>
      <c r="I8" s="60" t="s">
        <v>256</v>
      </c>
      <c r="J8" s="60" t="s">
        <v>256</v>
      </c>
      <c r="K8" s="60" t="s">
        <v>256</v>
      </c>
      <c r="L8" s="60" t="s">
        <v>256</v>
      </c>
    </row>
    <row r="9" customFormat="false" ht="16.5" hidden="false" customHeight="true" outlineLevel="0" collapsed="false">
      <c r="B9" s="60" t="n">
        <v>3</v>
      </c>
      <c r="C9" s="61" t="s">
        <v>258</v>
      </c>
      <c r="D9" s="60" t="n">
        <v>45</v>
      </c>
      <c r="E9" s="60" t="n">
        <v>27</v>
      </c>
      <c r="F9" s="60" t="n">
        <v>270</v>
      </c>
      <c r="G9" s="60" t="n">
        <v>270</v>
      </c>
      <c r="H9" s="60" t="n">
        <v>100</v>
      </c>
      <c r="I9" s="60" t="s">
        <v>256</v>
      </c>
      <c r="J9" s="60" t="s">
        <v>256</v>
      </c>
      <c r="K9" s="60" t="s">
        <v>256</v>
      </c>
      <c r="L9" s="60" t="s">
        <v>256</v>
      </c>
    </row>
    <row r="10" customFormat="false" ht="16.5" hidden="false" customHeight="true" outlineLevel="0" collapsed="false">
      <c r="B10" s="60" t="n">
        <v>4</v>
      </c>
      <c r="C10" s="61" t="s">
        <v>259</v>
      </c>
      <c r="D10" s="60" t="n">
        <v>15</v>
      </c>
      <c r="E10" s="60" t="n">
        <v>9</v>
      </c>
      <c r="F10" s="60" t="n">
        <v>90</v>
      </c>
      <c r="G10" s="60" t="n">
        <v>90</v>
      </c>
      <c r="H10" s="60" t="n">
        <v>100</v>
      </c>
      <c r="I10" s="60" t="s">
        <v>256</v>
      </c>
      <c r="J10" s="60" t="s">
        <v>256</v>
      </c>
      <c r="K10" s="60" t="s">
        <v>256</v>
      </c>
      <c r="L10" s="60" t="s">
        <v>256</v>
      </c>
    </row>
    <row r="11" customFormat="false" ht="16.5" hidden="false" customHeight="true" outlineLevel="0" collapsed="false">
      <c r="B11" s="60" t="n">
        <v>5</v>
      </c>
      <c r="C11" s="61" t="s">
        <v>260</v>
      </c>
      <c r="D11" s="60" t="n">
        <v>187</v>
      </c>
      <c r="E11" s="60" t="n">
        <v>112</v>
      </c>
      <c r="F11" s="60" t="n">
        <v>1120</v>
      </c>
      <c r="G11" s="60" t="n">
        <v>1120</v>
      </c>
      <c r="H11" s="60" t="n">
        <v>100</v>
      </c>
      <c r="I11" s="60" t="s">
        <v>256</v>
      </c>
      <c r="J11" s="60" t="s">
        <v>256</v>
      </c>
      <c r="K11" s="60" t="s">
        <v>256</v>
      </c>
      <c r="L11" s="60" t="s">
        <v>256</v>
      </c>
    </row>
    <row r="12" customFormat="false" ht="16.5" hidden="false" customHeight="true" outlineLevel="0" collapsed="false">
      <c r="B12" s="60" t="n">
        <v>6</v>
      </c>
      <c r="C12" s="61" t="s">
        <v>261</v>
      </c>
      <c r="D12" s="60" t="n">
        <v>280</v>
      </c>
      <c r="E12" s="60" t="n">
        <v>168</v>
      </c>
      <c r="F12" s="60" t="n">
        <v>1680</v>
      </c>
      <c r="G12" s="60" t="n">
        <v>1680</v>
      </c>
      <c r="H12" s="60" t="n">
        <v>100</v>
      </c>
      <c r="I12" s="60" t="s">
        <v>256</v>
      </c>
      <c r="J12" s="60" t="s">
        <v>256</v>
      </c>
      <c r="K12" s="60" t="s">
        <v>256</v>
      </c>
      <c r="L12" s="60" t="s">
        <v>256</v>
      </c>
    </row>
    <row r="13" customFormat="false" ht="16.5" hidden="false" customHeight="true" outlineLevel="0" collapsed="false">
      <c r="B13" s="60" t="n">
        <v>7</v>
      </c>
      <c r="C13" s="61" t="s">
        <v>262</v>
      </c>
      <c r="D13" s="60" t="n">
        <v>185</v>
      </c>
      <c r="E13" s="60" t="n">
        <v>111</v>
      </c>
      <c r="F13" s="60" t="n">
        <v>1110</v>
      </c>
      <c r="G13" s="60" t="n">
        <v>1200</v>
      </c>
      <c r="H13" s="60" t="n">
        <v>108</v>
      </c>
      <c r="I13" s="60" t="s">
        <v>256</v>
      </c>
      <c r="J13" s="60" t="s">
        <v>256</v>
      </c>
      <c r="K13" s="60" t="n">
        <v>90</v>
      </c>
      <c r="L13" s="60" t="n">
        <v>8</v>
      </c>
    </row>
    <row r="14" customFormat="false" ht="16.5" hidden="false" customHeight="true" outlineLevel="0" collapsed="false">
      <c r="B14" s="60" t="n">
        <v>8</v>
      </c>
      <c r="C14" s="61" t="s">
        <v>263</v>
      </c>
      <c r="D14" s="60" t="n">
        <v>15</v>
      </c>
      <c r="E14" s="60" t="n">
        <v>9</v>
      </c>
      <c r="F14" s="60" t="n">
        <v>90</v>
      </c>
      <c r="G14" s="60" t="n">
        <v>90</v>
      </c>
      <c r="H14" s="60" t="n">
        <v>100</v>
      </c>
      <c r="I14" s="60" t="s">
        <v>256</v>
      </c>
      <c r="J14" s="60" t="s">
        <v>256</v>
      </c>
      <c r="K14" s="60" t="s">
        <v>256</v>
      </c>
      <c r="L14" s="60" t="s">
        <v>256</v>
      </c>
    </row>
    <row r="15" customFormat="false" ht="16.5" hidden="false" customHeight="true" outlineLevel="0" collapsed="false">
      <c r="B15" s="60" t="n">
        <v>9</v>
      </c>
      <c r="C15" s="61" t="s">
        <v>264</v>
      </c>
      <c r="D15" s="60" t="n">
        <v>200</v>
      </c>
      <c r="E15" s="60" t="n">
        <v>120</v>
      </c>
      <c r="F15" s="60" t="n">
        <v>1200</v>
      </c>
      <c r="G15" s="60" t="n">
        <v>1200</v>
      </c>
      <c r="H15" s="60" t="n">
        <v>100</v>
      </c>
      <c r="I15" s="60" t="s">
        <v>256</v>
      </c>
      <c r="J15" s="60" t="s">
        <v>256</v>
      </c>
      <c r="K15" s="60" t="s">
        <v>256</v>
      </c>
      <c r="L15" s="60" t="s">
        <v>256</v>
      </c>
    </row>
    <row r="16" customFormat="false" ht="16.5" hidden="false" customHeight="true" outlineLevel="0" collapsed="false">
      <c r="B16" s="60" t="n">
        <v>10</v>
      </c>
      <c r="C16" s="61" t="s">
        <v>265</v>
      </c>
      <c r="D16" s="60" t="n">
        <v>70</v>
      </c>
      <c r="E16" s="60" t="n">
        <v>42</v>
      </c>
      <c r="F16" s="60" t="n">
        <v>420</v>
      </c>
      <c r="G16" s="60" t="n">
        <v>420</v>
      </c>
      <c r="H16" s="60" t="n">
        <v>100</v>
      </c>
      <c r="I16" s="60" t="s">
        <v>256</v>
      </c>
      <c r="J16" s="60" t="s">
        <v>256</v>
      </c>
      <c r="K16" s="60" t="s">
        <v>256</v>
      </c>
      <c r="L16" s="60" t="s">
        <v>256</v>
      </c>
    </row>
    <row r="17" customFormat="false" ht="16.5" hidden="false" customHeight="true" outlineLevel="0" collapsed="false">
      <c r="B17" s="60" t="n">
        <v>11</v>
      </c>
      <c r="C17" s="61" t="s">
        <v>266</v>
      </c>
      <c r="D17" s="60" t="n">
        <v>35</v>
      </c>
      <c r="E17" s="60" t="n">
        <v>21</v>
      </c>
      <c r="F17" s="60" t="n">
        <v>210</v>
      </c>
      <c r="G17" s="60" t="n">
        <v>210</v>
      </c>
      <c r="H17" s="60" t="n">
        <v>100</v>
      </c>
      <c r="I17" s="60" t="s">
        <v>256</v>
      </c>
      <c r="J17" s="60" t="s">
        <v>256</v>
      </c>
      <c r="K17" s="60" t="s">
        <v>256</v>
      </c>
      <c r="L17" s="60" t="s">
        <v>256</v>
      </c>
    </row>
    <row r="18" customFormat="false" ht="16.5" hidden="false" customHeight="true" outlineLevel="0" collapsed="false">
      <c r="B18" s="60" t="n">
        <v>12</v>
      </c>
      <c r="C18" s="61" t="s">
        <v>267</v>
      </c>
      <c r="D18" s="60" t="n">
        <v>58</v>
      </c>
      <c r="E18" s="60" t="n">
        <v>35</v>
      </c>
      <c r="F18" s="60" t="n">
        <v>350</v>
      </c>
      <c r="G18" s="60" t="n">
        <v>280</v>
      </c>
      <c r="H18" s="60" t="n">
        <v>80</v>
      </c>
      <c r="I18" s="60" t="n">
        <v>70</v>
      </c>
      <c r="J18" s="60" t="n">
        <v>20</v>
      </c>
      <c r="K18" s="60" t="s">
        <v>256</v>
      </c>
      <c r="L18" s="60" t="s">
        <v>256</v>
      </c>
    </row>
    <row r="19" customFormat="false" ht="16.5" hidden="false" customHeight="true" outlineLevel="0" collapsed="false">
      <c r="B19" s="60" t="n">
        <v>13</v>
      </c>
      <c r="C19" s="61" t="s">
        <v>268</v>
      </c>
      <c r="D19" s="60" t="n">
        <v>300</v>
      </c>
      <c r="E19" s="60" t="n">
        <v>180</v>
      </c>
      <c r="F19" s="60" t="n">
        <v>1800</v>
      </c>
      <c r="G19" s="60" t="n">
        <v>1600</v>
      </c>
      <c r="H19" s="60" t="n">
        <v>89</v>
      </c>
      <c r="I19" s="60" t="n">
        <v>200</v>
      </c>
      <c r="J19" s="60" t="n">
        <v>11</v>
      </c>
      <c r="K19" s="60" t="s">
        <v>256</v>
      </c>
      <c r="L19" s="60" t="s">
        <v>256</v>
      </c>
    </row>
    <row r="20" customFormat="false" ht="16.5" hidden="false" customHeight="true" outlineLevel="0" collapsed="false">
      <c r="B20" s="60" t="n">
        <v>14</v>
      </c>
      <c r="C20" s="61" t="s">
        <v>269</v>
      </c>
      <c r="D20" s="60" t="n">
        <v>50</v>
      </c>
      <c r="E20" s="60" t="n">
        <v>30</v>
      </c>
      <c r="F20" s="60" t="n">
        <v>300</v>
      </c>
      <c r="G20" s="60" t="n">
        <v>300</v>
      </c>
      <c r="H20" s="60" t="n">
        <v>100</v>
      </c>
      <c r="I20" s="60" t="s">
        <v>256</v>
      </c>
      <c r="J20" s="60" t="s">
        <v>256</v>
      </c>
      <c r="K20" s="60" t="s">
        <v>256</v>
      </c>
      <c r="L20" s="60" t="s">
        <v>256</v>
      </c>
    </row>
    <row r="21" customFormat="false" ht="16.5" hidden="false" customHeight="true" outlineLevel="0" collapsed="false">
      <c r="B21" s="60" t="n">
        <v>15</v>
      </c>
      <c r="C21" s="61" t="s">
        <v>270</v>
      </c>
      <c r="D21" s="60" t="n">
        <v>10</v>
      </c>
      <c r="E21" s="60" t="n">
        <v>6</v>
      </c>
      <c r="F21" s="60" t="n">
        <v>60</v>
      </c>
      <c r="G21" s="60" t="n">
        <v>64</v>
      </c>
      <c r="H21" s="60" t="n">
        <v>107</v>
      </c>
      <c r="I21" s="60" t="s">
        <v>256</v>
      </c>
      <c r="J21" s="60" t="s">
        <v>256</v>
      </c>
      <c r="K21" s="60" t="n">
        <v>4</v>
      </c>
      <c r="L21" s="60" t="n">
        <v>7</v>
      </c>
    </row>
    <row r="22" customFormat="false" ht="16.5" hidden="false" customHeight="true" outlineLevel="0" collapsed="false">
      <c r="B22" s="60" t="n">
        <v>16</v>
      </c>
      <c r="C22" s="61" t="s">
        <v>271</v>
      </c>
      <c r="D22" s="60" t="n">
        <v>10</v>
      </c>
      <c r="E22" s="60" t="n">
        <v>6</v>
      </c>
      <c r="F22" s="60" t="n">
        <v>60</v>
      </c>
      <c r="G22" s="60" t="n">
        <v>60</v>
      </c>
      <c r="H22" s="60" t="n">
        <v>100</v>
      </c>
      <c r="I22" s="60" t="s">
        <v>256</v>
      </c>
      <c r="J22" s="60" t="s">
        <v>256</v>
      </c>
      <c r="K22" s="60" t="s">
        <v>256</v>
      </c>
      <c r="L22" s="60" t="s">
        <v>256</v>
      </c>
    </row>
    <row r="23" customFormat="false" ht="16.5" hidden="false" customHeight="true" outlineLevel="0" collapsed="false">
      <c r="B23" s="60" t="n">
        <v>17</v>
      </c>
      <c r="C23" s="61" t="s">
        <v>272</v>
      </c>
      <c r="D23" s="60" t="n">
        <v>30</v>
      </c>
      <c r="E23" s="60" t="n">
        <v>18</v>
      </c>
      <c r="F23" s="60" t="n">
        <v>180</v>
      </c>
      <c r="G23" s="60" t="n">
        <v>180</v>
      </c>
      <c r="H23" s="60" t="n">
        <v>100</v>
      </c>
      <c r="I23" s="60" t="s">
        <v>256</v>
      </c>
      <c r="J23" s="60" t="s">
        <v>256</v>
      </c>
      <c r="K23" s="60" t="s">
        <v>256</v>
      </c>
      <c r="L23" s="60" t="s">
        <v>256</v>
      </c>
    </row>
    <row r="24" customFormat="false" ht="16.5" hidden="false" customHeight="true" outlineLevel="0" collapsed="false">
      <c r="B24" s="60" t="n">
        <v>18</v>
      </c>
      <c r="C24" s="61" t="s">
        <v>273</v>
      </c>
      <c r="D24" s="60" t="n">
        <v>15</v>
      </c>
      <c r="E24" s="60" t="n">
        <v>9</v>
      </c>
      <c r="F24" s="60" t="n">
        <v>90</v>
      </c>
      <c r="G24" s="60" t="n">
        <v>90</v>
      </c>
      <c r="H24" s="60" t="n">
        <v>100</v>
      </c>
      <c r="I24" s="60" t="s">
        <v>256</v>
      </c>
      <c r="J24" s="60" t="s">
        <v>256</v>
      </c>
      <c r="K24" s="60" t="s">
        <v>256</v>
      </c>
      <c r="L24" s="60" t="s">
        <v>256</v>
      </c>
    </row>
    <row r="25" customFormat="false" ht="16.5" hidden="false" customHeight="true" outlineLevel="0" collapsed="false">
      <c r="B25" s="60" t="n">
        <v>19</v>
      </c>
      <c r="C25" s="61" t="s">
        <v>274</v>
      </c>
      <c r="D25" s="60" t="s">
        <v>275</v>
      </c>
      <c r="E25" s="60" t="n">
        <v>27</v>
      </c>
      <c r="F25" s="60" t="n">
        <v>240</v>
      </c>
      <c r="G25" s="60" t="n">
        <v>240</v>
      </c>
      <c r="H25" s="60" t="n">
        <v>100</v>
      </c>
      <c r="I25" s="60" t="s">
        <v>256</v>
      </c>
      <c r="J25" s="60" t="s">
        <v>256</v>
      </c>
      <c r="K25" s="60" t="s">
        <v>256</v>
      </c>
      <c r="L25" s="60" t="s">
        <v>256</v>
      </c>
    </row>
    <row r="26" customFormat="false" ht="16.5" hidden="false" customHeight="true" outlineLevel="0" collapsed="false">
      <c r="B26" s="60" t="n">
        <v>20</v>
      </c>
      <c r="C26" s="61" t="s">
        <v>182</v>
      </c>
      <c r="D26" s="60" t="n">
        <v>30</v>
      </c>
      <c r="E26" s="60" t="n">
        <v>18</v>
      </c>
      <c r="F26" s="60" t="n">
        <v>180</v>
      </c>
      <c r="G26" s="60" t="n">
        <v>180</v>
      </c>
      <c r="H26" s="60" t="n">
        <v>100</v>
      </c>
      <c r="I26" s="60" t="s">
        <v>256</v>
      </c>
      <c r="J26" s="60" t="s">
        <v>256</v>
      </c>
      <c r="K26" s="60" t="s">
        <v>256</v>
      </c>
      <c r="L26" s="60" t="s">
        <v>256</v>
      </c>
    </row>
    <row r="27" customFormat="false" ht="16.5" hidden="false" customHeight="true" outlineLevel="0" collapsed="false">
      <c r="B27" s="60" t="n">
        <v>21</v>
      </c>
      <c r="C27" s="61" t="s">
        <v>276</v>
      </c>
      <c r="D27" s="60" t="n">
        <v>10</v>
      </c>
      <c r="E27" s="60" t="n">
        <v>6</v>
      </c>
      <c r="F27" s="60" t="n">
        <v>60</v>
      </c>
      <c r="G27" s="60" t="n">
        <v>40</v>
      </c>
      <c r="H27" s="60" t="n">
        <v>67</v>
      </c>
      <c r="I27" s="60" t="n">
        <v>20</v>
      </c>
      <c r="J27" s="60" t="n">
        <v>33</v>
      </c>
      <c r="K27" s="60" t="s">
        <v>256</v>
      </c>
      <c r="L27" s="60" t="s">
        <v>256</v>
      </c>
    </row>
    <row r="28" customFormat="false" ht="16.5" hidden="false" customHeight="true" outlineLevel="0" collapsed="false">
      <c r="B28" s="60" t="n">
        <v>22</v>
      </c>
      <c r="C28" s="61" t="s">
        <v>277</v>
      </c>
      <c r="D28" s="60" t="n">
        <v>1</v>
      </c>
      <c r="E28" s="60" t="n">
        <v>0.6</v>
      </c>
      <c r="F28" s="60" t="n">
        <v>6</v>
      </c>
      <c r="G28" s="60" t="n">
        <v>6</v>
      </c>
      <c r="H28" s="60" t="n">
        <v>100</v>
      </c>
      <c r="I28" s="60" t="s">
        <v>256</v>
      </c>
      <c r="J28" s="60" t="s">
        <v>256</v>
      </c>
      <c r="K28" s="60" t="s">
        <v>256</v>
      </c>
      <c r="L28" s="60" t="s">
        <v>256</v>
      </c>
    </row>
    <row r="29" customFormat="false" ht="16.5" hidden="false" customHeight="true" outlineLevel="0" collapsed="false">
      <c r="B29" s="60" t="n">
        <v>23</v>
      </c>
      <c r="C29" s="61" t="s">
        <v>278</v>
      </c>
      <c r="D29" s="60" t="n">
        <v>0.2</v>
      </c>
      <c r="E29" s="60" t="n">
        <v>0.12</v>
      </c>
      <c r="F29" s="60" t="n">
        <v>1.2</v>
      </c>
      <c r="G29" s="60" t="n">
        <v>1.2</v>
      </c>
      <c r="H29" s="60" t="n">
        <v>100</v>
      </c>
      <c r="I29" s="60" t="s">
        <v>256</v>
      </c>
      <c r="J29" s="60" t="s">
        <v>256</v>
      </c>
      <c r="K29" s="60" t="s">
        <v>256</v>
      </c>
      <c r="L29" s="60" t="s">
        <v>256</v>
      </c>
    </row>
    <row r="30" customFormat="false" ht="16.5" hidden="false" customHeight="true" outlineLevel="0" collapsed="false">
      <c r="B30" s="60" t="n">
        <v>24</v>
      </c>
      <c r="C30" s="61" t="s">
        <v>279</v>
      </c>
      <c r="D30" s="60" t="n">
        <v>3</v>
      </c>
      <c r="E30" s="60" t="n">
        <v>1.8</v>
      </c>
      <c r="F30" s="60" t="n">
        <v>18</v>
      </c>
      <c r="G30" s="60" t="n">
        <v>18</v>
      </c>
      <c r="H30" s="60" t="n">
        <v>100</v>
      </c>
      <c r="I30" s="60" t="s">
        <v>256</v>
      </c>
      <c r="J30" s="60" t="s">
        <v>256</v>
      </c>
      <c r="K30" s="60" t="s">
        <v>256</v>
      </c>
      <c r="L30" s="60" t="s">
        <v>256</v>
      </c>
    </row>
    <row r="31" customFormat="false" ht="15.75" hidden="false" customHeight="false" outlineLevel="0" collapsed="false">
      <c r="B31" s="62"/>
    </row>
  </sheetData>
  <mergeCells count="13">
    <mergeCell ref="B2:L2"/>
    <mergeCell ref="J3:L3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5" activeCellId="0" sqref="A15"/>
    </sheetView>
  </sheetViews>
  <sheetFormatPr defaultColWidth="9.1484375" defaultRowHeight="18.75" zeroHeight="false" outlineLevelRow="0" outlineLevelCol="0"/>
  <cols>
    <col collapsed="false" customWidth="true" hidden="false" outlineLevel="0" max="1" min="1" style="63" width="141.69"/>
    <col collapsed="false" customWidth="false" hidden="false" outlineLevel="0" max="1024" min="2" style="63" width="9.13"/>
  </cols>
  <sheetData>
    <row r="1" customFormat="false" ht="18.75" hidden="false" customHeight="false" outlineLevel="0" collapsed="false">
      <c r="A1" s="64" t="s">
        <v>280</v>
      </c>
    </row>
    <row r="2" s="66" customFormat="true" ht="33" hidden="false" customHeight="false" outlineLevel="0" collapsed="false">
      <c r="A2" s="65" t="s">
        <v>281</v>
      </c>
    </row>
    <row r="3" s="66" customFormat="true" ht="33" hidden="false" customHeight="false" outlineLevel="0" collapsed="false">
      <c r="A3" s="65" t="s">
        <v>282</v>
      </c>
    </row>
    <row r="4" s="66" customFormat="true" ht="33" hidden="false" customHeight="false" outlineLevel="0" collapsed="false">
      <c r="A4" s="65" t="s">
        <v>283</v>
      </c>
    </row>
    <row r="5" s="66" customFormat="true" ht="33" hidden="false" customHeight="false" outlineLevel="0" collapsed="false">
      <c r="A5" s="65" t="s">
        <v>284</v>
      </c>
    </row>
    <row r="6" s="66" customFormat="true" ht="33" hidden="false" customHeight="false" outlineLevel="0" collapsed="false">
      <c r="A6" s="65" t="s">
        <v>285</v>
      </c>
    </row>
    <row r="7" s="66" customFormat="true" ht="33" hidden="false" customHeight="false" outlineLevel="0" collapsed="false">
      <c r="A7" s="65" t="s">
        <v>286</v>
      </c>
    </row>
    <row r="8" s="66" customFormat="true" ht="16.5" hidden="false" customHeight="false" outlineLevel="0" collapsed="false">
      <c r="A8" s="67" t="s">
        <v>287</v>
      </c>
    </row>
    <row r="9" s="66" customFormat="true" ht="16.5" hidden="false" customHeight="false" outlineLevel="0" collapsed="false">
      <c r="A9" s="67" t="s">
        <v>288</v>
      </c>
    </row>
    <row r="10" s="66" customFormat="true" ht="33" hidden="false" customHeight="false" outlineLevel="0" collapsed="false">
      <c r="A10" s="68" t="s">
        <v>289</v>
      </c>
    </row>
    <row r="11" customFormat="false" ht="18.75" hidden="false" customHeight="false" outlineLevel="0" collapsed="false">
      <c r="A11" s="69"/>
    </row>
    <row r="12" customFormat="false" ht="18.75" hidden="false" customHeight="false" outlineLevel="0" collapsed="false">
      <c r="A12" s="70"/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2:J2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484375" defaultRowHeight="15" zeroHeight="false" outlineLevelRow="0" outlineLevelCol="0"/>
  <cols>
    <col collapsed="false" customWidth="true" hidden="false" outlineLevel="0" max="1" min="1" style="71" width="36.3"/>
    <col collapsed="false" customWidth="false" hidden="false" outlineLevel="0" max="6" min="2" style="71" width="9.13"/>
    <col collapsed="false" customWidth="true" hidden="false" outlineLevel="0" max="8" min="7" style="71" width="10.71"/>
    <col collapsed="false" customWidth="true" hidden="false" outlineLevel="0" max="9" min="9" style="71" width="9.59"/>
    <col collapsed="false" customWidth="false" hidden="false" outlineLevel="0" max="1024" min="10" style="71" width="9.13"/>
  </cols>
  <sheetData>
    <row r="2" customFormat="false" ht="15" hidden="false" customHeight="false" outlineLevel="0" collapsed="false">
      <c r="A2" s="72" t="s">
        <v>290</v>
      </c>
    </row>
    <row r="3" customFormat="false" ht="15.75" hidden="false" customHeight="false" outlineLevel="0" collapsed="false">
      <c r="A3" s="73"/>
      <c r="B3" s="73"/>
      <c r="C3" s="74" t="s">
        <v>291</v>
      </c>
      <c r="D3" s="74"/>
      <c r="E3" s="74" t="s">
        <v>292</v>
      </c>
      <c r="F3" s="74"/>
      <c r="G3" s="74" t="s">
        <v>293</v>
      </c>
      <c r="H3" s="74"/>
      <c r="I3" s="74" t="s">
        <v>294</v>
      </c>
      <c r="J3" s="74"/>
    </row>
    <row r="4" customFormat="false" ht="15.75" hidden="false" customHeight="false" outlineLevel="0" collapsed="false">
      <c r="A4" s="73"/>
      <c r="B4" s="73"/>
      <c r="C4" s="74" t="s">
        <v>295</v>
      </c>
      <c r="D4" s="74" t="s">
        <v>296</v>
      </c>
      <c r="E4" s="74" t="s">
        <v>295</v>
      </c>
      <c r="F4" s="74" t="s">
        <v>296</v>
      </c>
      <c r="G4" s="74" t="s">
        <v>295</v>
      </c>
      <c r="H4" s="74" t="s">
        <v>296</v>
      </c>
      <c r="I4" s="74" t="s">
        <v>295</v>
      </c>
      <c r="J4" s="74" t="s">
        <v>296</v>
      </c>
    </row>
    <row r="5" customFormat="false" ht="15.75" hidden="false" customHeight="false" outlineLevel="0" collapsed="false">
      <c r="A5" s="73" t="s">
        <v>297</v>
      </c>
      <c r="B5" s="73" t="s">
        <v>298</v>
      </c>
      <c r="C5" s="73" t="n">
        <f aca="false">77*20/100</f>
        <v>15.4</v>
      </c>
      <c r="D5" s="73" t="n">
        <f aca="false">77*25/100</f>
        <v>19.25</v>
      </c>
      <c r="E5" s="73" t="n">
        <f aca="false">79*20/100</f>
        <v>15.8</v>
      </c>
      <c r="F5" s="73" t="n">
        <f aca="false">79*25/100</f>
        <v>19.75</v>
      </c>
      <c r="G5" s="73" t="n">
        <f aca="false">335*20/100</f>
        <v>67</v>
      </c>
      <c r="H5" s="73" t="n">
        <f aca="false">335*25/100</f>
        <v>83.75</v>
      </c>
      <c r="I5" s="73" t="n">
        <f aca="false">2350*20/100</f>
        <v>470</v>
      </c>
      <c r="J5" s="73" t="n">
        <f aca="false">2350*25/100</f>
        <v>587.5</v>
      </c>
    </row>
    <row r="6" customFormat="false" ht="15.75" hidden="false" customHeight="false" outlineLevel="0" collapsed="false">
      <c r="A6" s="73" t="s">
        <v>299</v>
      </c>
      <c r="B6" s="73" t="s">
        <v>300</v>
      </c>
      <c r="C6" s="73" t="n">
        <f aca="false">77*30/100</f>
        <v>23.1</v>
      </c>
      <c r="D6" s="73" t="n">
        <f aca="false">77*35/100</f>
        <v>26.95</v>
      </c>
      <c r="E6" s="73" t="n">
        <f aca="false">79*30/100</f>
        <v>23.7</v>
      </c>
      <c r="F6" s="73" t="n">
        <f aca="false">79*35/100</f>
        <v>27.65</v>
      </c>
      <c r="G6" s="73" t="n">
        <f aca="false">335*30/100</f>
        <v>100.5</v>
      </c>
      <c r="H6" s="73" t="n">
        <f aca="false">335*35/100</f>
        <v>117.25</v>
      </c>
      <c r="I6" s="73" t="n">
        <f aca="false">2350*30/100</f>
        <v>705</v>
      </c>
      <c r="J6" s="73" t="n">
        <f aca="false">2350*35/100</f>
        <v>822.5</v>
      </c>
    </row>
    <row r="7" customFormat="false" ht="15.75" hidden="false" customHeight="false" outlineLevel="0" collapsed="false">
      <c r="A7" s="73" t="s">
        <v>301</v>
      </c>
      <c r="B7" s="73" t="s">
        <v>302</v>
      </c>
      <c r="C7" s="73" t="n">
        <f aca="false">77*10/100</f>
        <v>7.7</v>
      </c>
      <c r="D7" s="73" t="n">
        <f aca="false">77*15/100</f>
        <v>11.55</v>
      </c>
      <c r="E7" s="73" t="n">
        <f aca="false">79*10/100</f>
        <v>7.9</v>
      </c>
      <c r="F7" s="73" t="n">
        <f aca="false">79*15/100</f>
        <v>11.85</v>
      </c>
      <c r="G7" s="73" t="n">
        <f aca="false">335*10/100</f>
        <v>33.5</v>
      </c>
      <c r="H7" s="73" t="n">
        <f aca="false">335*15/100</f>
        <v>50.25</v>
      </c>
      <c r="I7" s="73" t="n">
        <f aca="false">2350*10/100</f>
        <v>235</v>
      </c>
      <c r="J7" s="73" t="n">
        <f aca="false">2350*15/100</f>
        <v>352.5</v>
      </c>
    </row>
    <row r="8" customFormat="false" ht="15.75" hidden="false" customHeight="false" outlineLevel="0" collapsed="false">
      <c r="A8" s="73" t="s">
        <v>303</v>
      </c>
      <c r="B8" s="73" t="s">
        <v>304</v>
      </c>
      <c r="C8" s="73" t="n">
        <f aca="false">SUM(C5:C7)</f>
        <v>46.2</v>
      </c>
      <c r="D8" s="73" t="n">
        <f aca="false">SUM(D5:D7)</f>
        <v>57.75</v>
      </c>
      <c r="E8" s="73" t="n">
        <f aca="false">SUM(E5:E7)</f>
        <v>47.4</v>
      </c>
      <c r="F8" s="73" t="n">
        <f aca="false">SUM(F5:F7)</f>
        <v>59.25</v>
      </c>
      <c r="G8" s="73" t="n">
        <f aca="false">SUM(G5:G7)</f>
        <v>201</v>
      </c>
      <c r="H8" s="73" t="n">
        <f aca="false">SUM(H5:H7)</f>
        <v>251.25</v>
      </c>
      <c r="I8" s="73" t="n">
        <f aca="false">SUM(I5:I7)</f>
        <v>1410</v>
      </c>
      <c r="J8" s="73" t="n">
        <f aca="false">SUM(J5:J7)</f>
        <v>1762.5</v>
      </c>
    </row>
    <row r="9" customFormat="false" ht="15" hidden="false" customHeight="false" outlineLevel="0" collapsed="false">
      <c r="C9" s="75"/>
    </row>
    <row r="10" customFormat="false" ht="15" hidden="false" customHeight="false" outlineLevel="0" collapsed="false">
      <c r="A10" s="71" t="s">
        <v>305</v>
      </c>
    </row>
    <row r="11" customFormat="false" ht="15.75" hidden="false" customHeight="false" outlineLevel="0" collapsed="false">
      <c r="A11" s="73"/>
      <c r="B11" s="73"/>
      <c r="C11" s="74" t="s">
        <v>291</v>
      </c>
      <c r="D11" s="74"/>
      <c r="E11" s="74" t="s">
        <v>292</v>
      </c>
      <c r="F11" s="74"/>
      <c r="G11" s="74" t="s">
        <v>293</v>
      </c>
      <c r="H11" s="74"/>
      <c r="I11" s="74" t="s">
        <v>294</v>
      </c>
      <c r="J11" s="74"/>
    </row>
    <row r="12" customFormat="false" ht="15.75" hidden="false" customHeight="false" outlineLevel="0" collapsed="false">
      <c r="A12" s="73"/>
      <c r="B12" s="73"/>
      <c r="C12" s="74" t="s">
        <v>295</v>
      </c>
      <c r="D12" s="74" t="s">
        <v>296</v>
      </c>
      <c r="E12" s="74" t="s">
        <v>295</v>
      </c>
      <c r="F12" s="74" t="s">
        <v>296</v>
      </c>
      <c r="G12" s="74" t="s">
        <v>295</v>
      </c>
      <c r="H12" s="74" t="s">
        <v>296</v>
      </c>
      <c r="I12" s="74" t="s">
        <v>295</v>
      </c>
      <c r="J12" s="74" t="s">
        <v>296</v>
      </c>
    </row>
    <row r="13" customFormat="false" ht="15.75" hidden="false" customHeight="false" outlineLevel="0" collapsed="false">
      <c r="A13" s="73" t="s">
        <v>297</v>
      </c>
      <c r="B13" s="73" t="s">
        <v>298</v>
      </c>
      <c r="C13" s="73" t="n">
        <f aca="false">90*20/100</f>
        <v>18</v>
      </c>
      <c r="D13" s="73" t="n">
        <f aca="false">90*25/100</f>
        <v>22.5</v>
      </c>
      <c r="E13" s="73" t="n">
        <f aca="false">92*20/100</f>
        <v>18.4</v>
      </c>
      <c r="F13" s="73" t="n">
        <f aca="false">92*25/100</f>
        <v>23</v>
      </c>
      <c r="G13" s="73" t="n">
        <f aca="false">383*20/100</f>
        <v>76.6</v>
      </c>
      <c r="H13" s="73" t="n">
        <f aca="false">383*25/100</f>
        <v>95.75</v>
      </c>
      <c r="I13" s="73" t="n">
        <f aca="false">2720*20/100</f>
        <v>544</v>
      </c>
      <c r="J13" s="73" t="n">
        <f aca="false">2350*25/100</f>
        <v>587.5</v>
      </c>
    </row>
    <row r="14" customFormat="false" ht="15.75" hidden="false" customHeight="false" outlineLevel="0" collapsed="false">
      <c r="A14" s="73" t="s">
        <v>299</v>
      </c>
      <c r="B14" s="73" t="s">
        <v>300</v>
      </c>
      <c r="C14" s="73" t="n">
        <f aca="false">90*30/100</f>
        <v>27</v>
      </c>
      <c r="D14" s="73" t="n">
        <f aca="false">90*35/100</f>
        <v>31.5</v>
      </c>
      <c r="E14" s="73" t="n">
        <f aca="false">92*30/100</f>
        <v>27.6</v>
      </c>
      <c r="F14" s="73" t="n">
        <f aca="false">92*35/100</f>
        <v>32.2</v>
      </c>
      <c r="G14" s="73" t="n">
        <f aca="false">383*30/100</f>
        <v>114.9</v>
      </c>
      <c r="H14" s="73" t="n">
        <f aca="false">383*35/100</f>
        <v>134.05</v>
      </c>
      <c r="I14" s="73" t="n">
        <f aca="false">2720*30/100</f>
        <v>816</v>
      </c>
      <c r="J14" s="73" t="n">
        <f aca="false">2350*35/100</f>
        <v>822.5</v>
      </c>
    </row>
    <row r="15" customFormat="false" ht="15.75" hidden="false" customHeight="false" outlineLevel="0" collapsed="false">
      <c r="A15" s="73" t="s">
        <v>301</v>
      </c>
      <c r="B15" s="73" t="s">
        <v>302</v>
      </c>
      <c r="C15" s="73" t="n">
        <f aca="false">90*10/100</f>
        <v>9</v>
      </c>
      <c r="D15" s="73" t="n">
        <f aca="false">90*15/100</f>
        <v>13.5</v>
      </c>
      <c r="E15" s="73" t="n">
        <f aca="false">92*10/100</f>
        <v>9.2</v>
      </c>
      <c r="F15" s="73" t="n">
        <f aca="false">92*15/100</f>
        <v>13.8</v>
      </c>
      <c r="G15" s="73" t="n">
        <f aca="false">383*10/100</f>
        <v>38.3</v>
      </c>
      <c r="H15" s="73" t="n">
        <f aca="false">383*15/100</f>
        <v>57.45</v>
      </c>
      <c r="I15" s="73" t="n">
        <f aca="false">2720*10/100</f>
        <v>272</v>
      </c>
      <c r="J15" s="73" t="n">
        <f aca="false">2720*15/100</f>
        <v>408</v>
      </c>
    </row>
    <row r="16" customFormat="false" ht="15.75" hidden="false" customHeight="false" outlineLevel="0" collapsed="false">
      <c r="A16" s="73" t="s">
        <v>303</v>
      </c>
      <c r="B16" s="73" t="s">
        <v>304</v>
      </c>
      <c r="C16" s="73" t="n">
        <f aca="false">SUM(C13:C15)</f>
        <v>54</v>
      </c>
      <c r="D16" s="73" t="n">
        <f aca="false">SUM(D13:D15)</f>
        <v>67.5</v>
      </c>
      <c r="E16" s="73" t="n">
        <f aca="false">SUM(E13:E15)</f>
        <v>55.2</v>
      </c>
      <c r="F16" s="73" t="n">
        <f aca="false">SUM(F13:F15)</f>
        <v>69</v>
      </c>
      <c r="G16" s="73" t="n">
        <f aca="false">SUM(G13:G15)</f>
        <v>229.8</v>
      </c>
      <c r="H16" s="73" t="n">
        <f aca="false">SUM(H13:H15)</f>
        <v>287.25</v>
      </c>
      <c r="I16" s="73" t="n">
        <f aca="false">SUM(I13:I15)</f>
        <v>1632</v>
      </c>
      <c r="J16" s="73" t="n">
        <f aca="false">SUM(J13:J15)</f>
        <v>1818</v>
      </c>
    </row>
    <row r="17" customFormat="false" ht="15" hidden="false" customHeight="false" outlineLevel="0" collapsed="false">
      <c r="C17" s="71" t="n">
        <v>60.42</v>
      </c>
      <c r="E17" s="71" t="n">
        <v>63.65</v>
      </c>
      <c r="G17" s="71" t="n">
        <v>245.7</v>
      </c>
      <c r="I17" s="71" t="n">
        <v>1827.17</v>
      </c>
    </row>
    <row r="20" customFormat="false" ht="83.25" hidden="false" customHeight="true" outlineLevel="0" collapsed="false">
      <c r="A20" s="76" t="s">
        <v>306</v>
      </c>
      <c r="B20" s="76"/>
      <c r="C20" s="76"/>
      <c r="D20" s="76"/>
      <c r="E20" s="76"/>
      <c r="F20" s="76"/>
      <c r="G20" s="76"/>
      <c r="H20" s="76"/>
      <c r="I20" s="76"/>
      <c r="J20" s="76"/>
    </row>
    <row r="21" customFormat="false" ht="15.75" hidden="false" customHeight="false" outlineLevel="0" collapsed="false">
      <c r="A21" s="74"/>
      <c r="B21" s="74"/>
      <c r="C21" s="74" t="s">
        <v>291</v>
      </c>
      <c r="D21" s="74"/>
      <c r="E21" s="74" t="s">
        <v>292</v>
      </c>
      <c r="F21" s="74"/>
      <c r="G21" s="74" t="s">
        <v>293</v>
      </c>
      <c r="H21" s="74"/>
      <c r="I21" s="74" t="s">
        <v>294</v>
      </c>
      <c r="J21" s="74"/>
    </row>
    <row r="22" customFormat="false" ht="15.75" hidden="false" customHeight="false" outlineLevel="0" collapsed="false">
      <c r="A22" s="74"/>
      <c r="B22" s="74"/>
      <c r="C22" s="74" t="s">
        <v>295</v>
      </c>
      <c r="D22" s="74" t="s">
        <v>296</v>
      </c>
      <c r="E22" s="74" t="s">
        <v>295</v>
      </c>
      <c r="F22" s="74" t="s">
        <v>296</v>
      </c>
      <c r="G22" s="74" t="s">
        <v>295</v>
      </c>
      <c r="H22" s="74" t="s">
        <v>296</v>
      </c>
      <c r="I22" s="74" t="s">
        <v>295</v>
      </c>
      <c r="J22" s="74" t="s">
        <v>296</v>
      </c>
    </row>
    <row r="23" customFormat="false" ht="45" hidden="false" customHeight="true" outlineLevel="0" collapsed="false">
      <c r="A23" s="77" t="s">
        <v>307</v>
      </c>
      <c r="B23" s="77"/>
      <c r="C23" s="78" t="n">
        <v>46.2</v>
      </c>
      <c r="D23" s="78" t="n">
        <v>57.75</v>
      </c>
      <c r="E23" s="78" t="n">
        <v>47.4</v>
      </c>
      <c r="F23" s="78" t="n">
        <v>59.25</v>
      </c>
      <c r="G23" s="78" t="n">
        <v>201</v>
      </c>
      <c r="H23" s="78" t="n">
        <v>251.25</v>
      </c>
      <c r="I23" s="78" t="n">
        <v>1410</v>
      </c>
      <c r="J23" s="78" t="n">
        <v>1762.5</v>
      </c>
    </row>
    <row r="24" customFormat="false" ht="45" hidden="false" customHeight="true" outlineLevel="0" collapsed="false">
      <c r="A24" s="77" t="s">
        <v>308</v>
      </c>
      <c r="B24" s="77"/>
      <c r="C24" s="78" t="n">
        <v>54</v>
      </c>
      <c r="D24" s="78" t="n">
        <v>67.5</v>
      </c>
      <c r="E24" s="78" t="n">
        <v>55.2</v>
      </c>
      <c r="F24" s="78" t="n">
        <v>69</v>
      </c>
      <c r="G24" s="78" t="n">
        <v>229.8</v>
      </c>
      <c r="H24" s="78" t="n">
        <v>287.25</v>
      </c>
      <c r="I24" s="78" t="n">
        <v>1632</v>
      </c>
      <c r="J24" s="78" t="n">
        <v>1818</v>
      </c>
    </row>
    <row r="25" customFormat="false" ht="45" hidden="false" customHeight="true" outlineLevel="0" collapsed="false">
      <c r="A25" s="77" t="s">
        <v>309</v>
      </c>
      <c r="B25" s="77"/>
      <c r="C25" s="79" t="n">
        <v>60.42</v>
      </c>
      <c r="D25" s="79"/>
      <c r="E25" s="79" t="n">
        <v>63.65</v>
      </c>
      <c r="F25" s="79"/>
      <c r="G25" s="79" t="n">
        <v>245.7</v>
      </c>
      <c r="H25" s="79"/>
      <c r="I25" s="79" t="n">
        <v>1827.17</v>
      </c>
      <c r="J25" s="79"/>
    </row>
  </sheetData>
  <mergeCells count="22">
    <mergeCell ref="C3:D3"/>
    <mergeCell ref="E3:F3"/>
    <mergeCell ref="G3:H3"/>
    <mergeCell ref="I3:J3"/>
    <mergeCell ref="C11:D11"/>
    <mergeCell ref="E11:F11"/>
    <mergeCell ref="G11:H11"/>
    <mergeCell ref="I11:J11"/>
    <mergeCell ref="A20:J20"/>
    <mergeCell ref="A21:B21"/>
    <mergeCell ref="C21:D21"/>
    <mergeCell ref="E21:F21"/>
    <mergeCell ref="G21:H21"/>
    <mergeCell ref="I21:J21"/>
    <mergeCell ref="A22:B22"/>
    <mergeCell ref="A23:B23"/>
    <mergeCell ref="A24:B24"/>
    <mergeCell ref="A25:B25"/>
    <mergeCell ref="C25:D25"/>
    <mergeCell ref="E25:F25"/>
    <mergeCell ref="G25:H25"/>
    <mergeCell ref="I25:J25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0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LibreOffice/7.2.5.2$Windows_X86_64 LibreOffice_project/499f9727c189e6ef3471021d6132d4c694f357e5</Application>
  <AppVersion>15.0000</AppVersion>
  <Company>SPecialiST RePack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2020-10-25T16:40:18Z</dcterms:created>
  <dc:creator>Packard</dc:creator>
  <dc:description/>
  <dc:language>ru-RU</dc:language>
  <cp:lastModifiedBy/>
  <cp:lastPrinted>2023-08-30T09:18:52Z</cp:lastPrinted>
  <dcterms:modified xsi:type="dcterms:W3CDTF">2023-11-17T11:33:02Z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